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<sst xmlns="http://schemas.openxmlformats.org/spreadsheetml/2006/main" count="162" uniqueCount="133">
  <si>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</si>
  <si>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</si>
  <si>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</si>
  <si>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</si>
  <si>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</si>
  <si>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</si>
  <si>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</si>
  <si>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</si>
  <si>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</si>
  <si>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</si>
  <si>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</si>
  <si>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</si>
  <si>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</si>
  <si>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</si>
  <si>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</si>
  <si>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</si>
  <si>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</si>
  <si>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</si>
  <si>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</si>
  <si>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</si>
  <si>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</si>
  <si>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</si>
  <si>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</si>
  <si>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</si>
  <si>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</si>
  <si>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</si>
  <si>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</si>
  <si>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</si>
  <si>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</si>
  <si>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</si>
  <si>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</si>
  <si>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</si>
  <si>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</si>
  <si>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</si>
  <si>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</si>
  <si>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</si>
  <si>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</si>
  <si>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</si>
  <si>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</si>
  <si>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</si>
  <si>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</si>
  <si>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</si>
  <si>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</si>
  <si>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</si>
  <si>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</si>
  <si>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</si>
  <si>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</si>
  <si>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</si>
  <si>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</si>
  <si>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</si>
  <si>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</si>
  <si>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</si>
  <si>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</si>
  <si>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</si>
  <si>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</si>
  <si>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</si>
  <si>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01</t>
  </si>
  <si>
    <t>KHUSHAL KUMAR CHANDRA</t>
  </si>
  <si>
    <t>PRINCIPAL</t>
  </si>
  <si>
    <t>02</t>
  </si>
  <si>
    <t>OMESH PALIWAL</t>
  </si>
  <si>
    <t>PGT(Comp.Sc.)</t>
  </si>
  <si>
    <t>03</t>
  </si>
  <si>
    <t>SHRUTI SHUKLA</t>
  </si>
  <si>
    <t>PGT (BIOL.)</t>
  </si>
  <si>
    <t>04</t>
  </si>
  <si>
    <t>RAJINDER PRASAD</t>
  </si>
  <si>
    <t>PGT (ECO.)</t>
  </si>
  <si>
    <t>05</t>
  </si>
  <si>
    <t>SHAMBHU PRAKASH BAIRWA</t>
  </si>
  <si>
    <t>PGT(PHY.)</t>
  </si>
  <si>
    <t>06</t>
  </si>
  <si>
    <t>PGT (MATH)</t>
  </si>
  <si>
    <t>07</t>
  </si>
  <si>
    <t>PGT(CHEM)</t>
  </si>
  <si>
    <t>08</t>
  </si>
  <si>
    <t xml:space="preserve">KISHAN LAL MEENA </t>
  </si>
  <si>
    <t>PGT(COMM)</t>
  </si>
  <si>
    <t>0</t>
  </si>
  <si>
    <t>10</t>
  </si>
  <si>
    <t>TGT(MATH)</t>
  </si>
  <si>
    <t>11</t>
  </si>
  <si>
    <t>12</t>
  </si>
  <si>
    <t>13</t>
  </si>
  <si>
    <t>SARITA SONI</t>
  </si>
  <si>
    <t>TGT(AE)</t>
  </si>
  <si>
    <t>14</t>
  </si>
  <si>
    <t>SADISH KUMAR SHARMA</t>
  </si>
  <si>
    <t>TGT(P&amp;HE)</t>
  </si>
  <si>
    <t>15</t>
  </si>
  <si>
    <t>CHETDAN CHARAN</t>
  </si>
  <si>
    <t>TGT(SANSK)</t>
  </si>
  <si>
    <t>16</t>
  </si>
  <si>
    <t>17</t>
  </si>
  <si>
    <t>PRT</t>
  </si>
  <si>
    <t>18</t>
  </si>
  <si>
    <t>RAJNI SHARMA</t>
  </si>
  <si>
    <t>19</t>
  </si>
  <si>
    <t>SITARAM BAIRWA</t>
  </si>
  <si>
    <t>20</t>
  </si>
  <si>
    <t>21</t>
  </si>
  <si>
    <t>HARDIK PANDYA</t>
  </si>
  <si>
    <t>PRT(MUSIC)</t>
  </si>
  <si>
    <t>22</t>
  </si>
  <si>
    <t>SUB STAFF</t>
  </si>
  <si>
    <t>23</t>
  </si>
  <si>
    <t>ANIL KUMAR MEENA</t>
  </si>
  <si>
    <t>24</t>
  </si>
  <si>
    <t xml:space="preserve">NANU RAM </t>
  </si>
  <si>
    <t>PRITI KAUSHIK</t>
  </si>
  <si>
    <t>09</t>
  </si>
  <si>
    <t>MANOJ KUMAR SHARMA</t>
  </si>
  <si>
    <t>PGT(HINDI)</t>
  </si>
  <si>
    <t xml:space="preserve">HARIRAM </t>
  </si>
  <si>
    <t>25</t>
  </si>
  <si>
    <t xml:space="preserve">JEETRAM </t>
  </si>
  <si>
    <t>TGT(SST)</t>
  </si>
  <si>
    <t>ANNUAL MEMBERSHIP CONTRIBUTION TO RESPECTIVE ASSOCIATIONS</t>
  </si>
  <si>
    <t>LOKESH KUMAR YADAV</t>
  </si>
  <si>
    <t>VIVEK BHATT</t>
  </si>
  <si>
    <t>TGT(ENG)</t>
  </si>
  <si>
    <t>KANHAIYA LAL PRAJAPAT</t>
  </si>
  <si>
    <t>MURLI CHOUDHARY</t>
  </si>
  <si>
    <t>DINESH JALWANIYA</t>
  </si>
  <si>
    <t>PREMRAJ MEENA</t>
  </si>
  <si>
    <t>RAJU LAL MEENA</t>
  </si>
  <si>
    <t>26</t>
  </si>
  <si>
    <t>AJAY KUMAR VERMA</t>
  </si>
  <si>
    <t>RAKESH KUMAR MEENA</t>
  </si>
  <si>
    <t>MURLI KHATRI</t>
  </si>
  <si>
    <t>BHAGWAN SAHAY</t>
  </si>
  <si>
    <t>CHHAGANDEEP KOUR</t>
  </si>
  <si>
    <t>JSA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</si>
</sst>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w Cen MT"/>
      <family val="2"/>
    </font>
    <font>
      <sz val="14"/>
      <name val="Narkisim"/>
      <family val="2"/>
    </font>
    <font>
      <sz val="12"/>
      <name val="Narkisim"/>
      <family val="2"/>
    </font>
    <font>
      <b/>
      <sz val="14"/>
      <name val="Narkisim"/>
      <family val="2"/>
    </font>
    <font>
      <sz val="14"/>
      <color indexed="8"/>
      <name val="Narkisim"/>
      <family val="2"/>
    </font>
    <font>
      <sz val="11"/>
      <name val="Narkisim"/>
      <family val="2"/>
    </font>
    <font>
      <sz val="10"/>
      <name val="Narkisi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w Cen MT"/>
      <family val="2"/>
    </font>
    <font>
      <sz val="11"/>
      <color indexed="8"/>
      <name val="Narkisi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w Cen MT"/>
      <family val="2"/>
    </font>
    <font>
      <sz val="14"/>
      <color theme="1"/>
      <name val="Narkisim"/>
      <family val="2"/>
    </font>
    <font>
      <sz val="11"/>
      <color theme="1"/>
      <name val="Narkisi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>
      <alignment horizontal="right" vertical="center" shrinkToFit="1"/>
    </xf>
    <xf numFmtId="0" fontId="45" fillId="35" borderId="10" xfId="0" applyFont="1" applyFill="1" applyBorder="1" applyAlignment="1" applyProtection="1">
      <alignment vertical="center" shrinkToFit="1"/>
      <protection locked="0"/>
    </xf>
    <xf numFmtId="0" fontId="3" fillId="35" borderId="10" xfId="0" applyFont="1" applyFill="1" applyBorder="1" applyAlignment="1">
      <alignment vertical="center" shrinkToFit="1"/>
    </xf>
    <xf numFmtId="0" fontId="3" fillId="35" borderId="10" xfId="0" applyFont="1" applyFill="1" applyBorder="1" applyAlignment="1" applyProtection="1">
      <alignment vertical="center" shrinkToFit="1"/>
      <protection locked="0"/>
    </xf>
    <xf numFmtId="1" fontId="3" fillId="35" borderId="10" xfId="0" applyNumberFormat="1" applyFont="1" applyFill="1" applyBorder="1" applyAlignment="1" applyProtection="1">
      <alignment vertical="center" shrinkToFit="1"/>
      <protection locked="0"/>
    </xf>
    <xf numFmtId="49" fontId="3" fillId="35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1" fontId="46" fillId="35" borderId="10" xfId="0" applyNumberFormat="1" applyFont="1" applyFill="1" applyBorder="1" applyAlignment="1" applyProtection="1">
      <alignment vertical="center" shrinkToFit="1"/>
      <protection locked="0"/>
    </xf>
    <xf numFmtId="1" fontId="8" fillId="35" borderId="10" xfId="0" applyNumberFormat="1" applyFont="1" applyFill="1" applyBorder="1" applyAlignment="1" applyProtection="1">
      <alignment vertical="center" shrinkToFit="1"/>
      <protection locked="0"/>
    </xf>
    <xf numFmtId="0" fontId="45" fillId="0" borderId="1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right" vertical="center" shrinkToFit="1"/>
    </xf>
    <xf numFmtId="1" fontId="7" fillId="35" borderId="10" xfId="0" applyNumberFormat="1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" fontId="3" fillId="35" borderId="10" xfId="58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lef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35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NumberFormat="1" applyFont="1" applyBorder="1" applyAlignment="1" quotePrefix="1">
      <alignment horizontal="left" shrinkToFit="1"/>
    </xf>
    <xf numFmtId="1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7" fillId="0" borderId="10" xfId="0" applyNumberFormat="1" applyFont="1" applyFill="1" applyBorder="1" applyAlignment="1" applyProtection="1">
      <alignment vertical="center" shrinkToFit="1"/>
      <protection locked="0"/>
    </xf>
    <xf numFmtId="1" fontId="8" fillId="0" borderId="10" xfId="0" applyNumberFormat="1" applyFont="1" applyFill="1" applyBorder="1" applyAlignment="1" applyProtection="1">
      <alignment vertical="center" shrinkToFit="1"/>
      <protection locked="0"/>
    </xf>
    <xf numFmtId="1" fontId="6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right" vertical="center" shrinkToFit="1"/>
    </xf>
    <xf numFmtId="0" fontId="45" fillId="35" borderId="10" xfId="0" applyFont="1" applyFill="1" applyBorder="1" applyAlignment="1" applyProtection="1">
      <alignment vertical="center" shrinkToFit="1"/>
      <protection/>
    </xf>
    <xf numFmtId="0" fontId="5" fillId="0" borderId="10" xfId="55" applyFont="1" applyFill="1" applyBorder="1" applyAlignment="1">
      <alignment vertical="center" shrinkToFit="1"/>
      <protection/>
    </xf>
    <xf numFmtId="0" fontId="3" fillId="0" borderId="10" xfId="0" applyNumberFormat="1" applyFont="1" applyFill="1" applyBorder="1" applyAlignment="1" quotePrefix="1">
      <alignment horizontal="left" shrinkToFit="1"/>
    </xf>
    <xf numFmtId="0" fontId="3" fillId="0" borderId="10" xfId="0" applyFont="1" applyFill="1" applyBorder="1" applyAlignment="1">
      <alignment vertical="center" shrinkToFit="1"/>
    </xf>
    <xf numFmtId="1" fontId="3" fillId="0" borderId="10" xfId="0" applyNumberFormat="1" applyFont="1" applyFill="1" applyBorder="1" applyAlignment="1" applyProtection="1">
      <alignment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wrapText="1"/>
      <protection locked="0"/>
    </xf>
    <xf numFmtId="1" fontId="46" fillId="0" borderId="10" xfId="0" applyNumberFormat="1" applyFont="1" applyFill="1" applyBorder="1" applyAlignment="1" applyProtection="1">
      <alignment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3" fillId="35" borderId="10" xfId="0" applyFont="1" applyFill="1" applyBorder="1" applyAlignment="1" applyProtection="1">
      <alignment vertical="center" shrinkToFit="1"/>
      <protection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1" fontId="45" fillId="33" borderId="10" xfId="0" applyNumberFormat="1" applyFont="1" applyFill="1" applyBorder="1" applyAlignment="1" applyProtection="1">
      <alignment vertical="center" shrinkToFit="1"/>
      <protection locked="0"/>
    </xf>
    <xf numFmtId="1" fontId="3" fillId="33" borderId="10" xfId="58" applyNumberFormat="1" applyFont="1" applyFill="1" applyBorder="1" applyAlignment="1" applyProtection="1">
      <alignment vertical="center" shrinkToFit="1"/>
      <protection locked="0"/>
    </xf>
    <xf numFmtId="1" fontId="5" fillId="33" borderId="10" xfId="55" applyNumberFormat="1" applyFont="1" applyFill="1" applyBorder="1" applyAlignment="1">
      <alignment horizontal="center" vertical="center" shrinkToFit="1"/>
      <protection/>
    </xf>
    <xf numFmtId="0" fontId="5" fillId="33" borderId="10" xfId="0" applyNumberFormat="1" applyFont="1" applyFill="1" applyBorder="1" applyAlignment="1">
      <alignment horizontal="center" vertical="center" shrinkToFit="1"/>
    </xf>
    <xf numFmtId="1" fontId="5" fillId="33" borderId="10" xfId="55" applyNumberFormat="1" applyFont="1" applyFill="1" applyBorder="1" applyAlignment="1">
      <alignment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I1" sqref="BI1:BI32"/>
    </sheetView>
  </sheetViews>
  <sheetFormatPr defaultColWidth="5.8515625" defaultRowHeight="15"/>
  <cols>
    <col min="1" max="1" width="3.7109375" style="4" bestFit="1" customWidth="1"/>
    <col min="2" max="2" width="5.8515625" style="5" customWidth="1"/>
    <col min="3" max="3" width="22.00390625" style="4" customWidth="1"/>
    <col min="4" max="4" width="10.7109375" style="4" customWidth="1"/>
    <col min="5" max="8" width="5.8515625" style="4" customWidth="1"/>
    <col min="9" max="9" width="7.8515625" style="4" customWidth="1"/>
    <col min="10" max="10" width="5.8515625" style="4" customWidth="1"/>
    <col min="11" max="11" width="8.00390625" style="4" customWidth="1"/>
    <col min="12" max="15" width="5.8515625" style="4" customWidth="1"/>
    <col min="16" max="16" width="5.8515625" style="4" hidden="1" customWidth="1"/>
    <col min="17" max="17" width="5.8515625" style="4" customWidth="1"/>
    <col min="18" max="28" width="5.8515625" style="4" hidden="1" customWidth="1"/>
    <col min="29" max="29" width="8.421875" style="4" customWidth="1"/>
    <col min="30" max="30" width="5.8515625" style="4" customWidth="1"/>
    <col min="31" max="32" width="5.8515625" style="4" hidden="1" customWidth="1"/>
    <col min="33" max="35" width="5.8515625" style="4" customWidth="1"/>
    <col min="36" max="42" width="5.8515625" style="4" hidden="1" customWidth="1"/>
    <col min="43" max="44" width="5.8515625" style="4" customWidth="1"/>
    <col min="45" max="51" width="5.8515625" style="4" hidden="1" customWidth="1"/>
    <col min="52" max="52" width="5.8515625" style="4" customWidth="1"/>
    <col min="53" max="54" width="5.8515625" style="4" hidden="1" customWidth="1"/>
    <col min="55" max="56" width="5.8515625" style="4" customWidth="1"/>
    <col min="57" max="59" width="5.8515625" style="4" hidden="1" customWidth="1"/>
    <col min="60" max="60" width="7.7109375" style="4" customWidth="1"/>
    <col min="61" max="61" width="9.00390625" style="4" customWidth="1"/>
    <col min="62" max="62" width="3.7109375" style="4" bestFit="1" customWidth="1"/>
    <col min="63" max="16384" width="5.8515625" style="4" customWidth="1"/>
  </cols>
  <sheetData>
    <row r="1" spans="1:62" s="3" customFormat="1" ht="13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1" t="s">
        <v>16</v>
      </c>
      <c r="Q1" s="1" t="s">
        <v>17</v>
      </c>
      <c r="R1" s="1" t="s">
        <v>20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21</v>
      </c>
      <c r="Y1" s="1" t="s">
        <v>18</v>
      </c>
      <c r="Z1" s="1" t="s">
        <v>14</v>
      </c>
      <c r="AA1" s="1" t="s">
        <v>27</v>
      </c>
      <c r="AB1" s="1" t="s">
        <v>19</v>
      </c>
      <c r="AC1" s="2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2" t="s">
        <v>15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36</v>
      </c>
      <c r="AO1" s="2" t="s">
        <v>117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2" t="s">
        <v>43</v>
      </c>
      <c r="AV1" s="1" t="s">
        <v>44</v>
      </c>
      <c r="AW1" s="1" t="s">
        <v>36</v>
      </c>
      <c r="AX1" s="1" t="s">
        <v>45</v>
      </c>
      <c r="AY1" s="1" t="s">
        <v>36</v>
      </c>
      <c r="AZ1" s="1" t="s">
        <v>46</v>
      </c>
      <c r="BA1" s="2" t="s">
        <v>14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2" t="s">
        <v>54</v>
      </c>
      <c r="BJ1" s="1" t="s">
        <v>55</v>
      </c>
    </row>
    <row r="2" spans="1:62" ht="18.75">
      <c r="A2" s="26" t="s">
        <v>56</v>
      </c>
      <c r="B2" s="27">
        <v>31037</v>
      </c>
      <c r="C2" s="28" t="s">
        <v>57</v>
      </c>
      <c r="D2" s="29" t="s">
        <v>58</v>
      </c>
      <c r="E2" s="25">
        <v>12</v>
      </c>
      <c r="F2" s="25">
        <v>1</v>
      </c>
      <c r="G2" s="25">
        <v>1</v>
      </c>
      <c r="H2" s="25">
        <v>30</v>
      </c>
      <c r="I2" s="9">
        <v>94100</v>
      </c>
      <c r="J2" s="25">
        <v>0</v>
      </c>
      <c r="K2" s="30">
        <f>INT((I2+J2)*0.34+0.5)</f>
        <v>31994</v>
      </c>
      <c r="L2" s="31">
        <v>3600</v>
      </c>
      <c r="M2" s="32">
        <f>INT(0.34*L2+0.5)</f>
        <v>1224</v>
      </c>
      <c r="N2" s="32">
        <v>0</v>
      </c>
      <c r="O2" s="8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48">
        <f>SUM(I2:AB2)</f>
        <v>130918</v>
      </c>
      <c r="AD2" s="25">
        <v>18000</v>
      </c>
      <c r="AE2" s="9">
        <v>0</v>
      </c>
      <c r="AF2" s="9">
        <v>0</v>
      </c>
      <c r="AG2" s="9">
        <v>0</v>
      </c>
      <c r="AH2" s="10">
        <f>O2</f>
        <v>0</v>
      </c>
      <c r="AI2" s="10">
        <f>O2</f>
        <v>0</v>
      </c>
      <c r="AJ2" s="11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12">
        <v>40000</v>
      </c>
      <c r="AR2" s="12">
        <v>0</v>
      </c>
      <c r="AS2" s="13">
        <v>0</v>
      </c>
      <c r="AT2" s="12">
        <v>0</v>
      </c>
      <c r="AU2" s="12">
        <v>0</v>
      </c>
      <c r="AV2" s="12">
        <v>0</v>
      </c>
      <c r="AW2" s="9">
        <v>0</v>
      </c>
      <c r="AX2" s="9">
        <v>0</v>
      </c>
      <c r="AY2" s="9">
        <v>0</v>
      </c>
      <c r="AZ2" s="11">
        <v>120</v>
      </c>
      <c r="BA2" s="33">
        <v>0</v>
      </c>
      <c r="BB2" s="25">
        <v>0</v>
      </c>
      <c r="BC2" s="25">
        <v>1400</v>
      </c>
      <c r="BD2" s="25">
        <v>50</v>
      </c>
      <c r="BE2" s="25">
        <v>0</v>
      </c>
      <c r="BF2" s="25">
        <v>0</v>
      </c>
      <c r="BG2" s="31">
        <v>0</v>
      </c>
      <c r="BH2" s="34">
        <f aca="true" t="shared" si="0" ref="BH2:BH31">SUM(AD2:BG2)</f>
        <v>59570</v>
      </c>
      <c r="BI2" s="50">
        <f>SUM(AC2-BH2)</f>
        <v>71348</v>
      </c>
      <c r="BJ2" s="6">
        <v>0</v>
      </c>
    </row>
    <row r="3" spans="1:62" ht="18.75">
      <c r="A3" s="26" t="s">
        <v>59</v>
      </c>
      <c r="B3" s="27">
        <v>53149</v>
      </c>
      <c r="C3" s="41" t="s">
        <v>60</v>
      </c>
      <c r="D3" s="29" t="s">
        <v>61</v>
      </c>
      <c r="E3" s="25">
        <v>10</v>
      </c>
      <c r="F3" s="25">
        <v>1</v>
      </c>
      <c r="G3" s="25">
        <v>1</v>
      </c>
      <c r="H3" s="25">
        <v>30</v>
      </c>
      <c r="I3" s="25">
        <v>75400</v>
      </c>
      <c r="J3" s="17">
        <v>0</v>
      </c>
      <c r="K3" s="30">
        <f aca="true" t="shared" si="1" ref="K3:K31">INT((I3+J3)*0.34+0.5)</f>
        <v>25636</v>
      </c>
      <c r="L3" s="31">
        <v>3600</v>
      </c>
      <c r="M3" s="32">
        <f aca="true" t="shared" si="2" ref="M3:M31">INT(0.34*L3+0.5)</f>
        <v>1224</v>
      </c>
      <c r="N3" s="32">
        <f>I3*0.09</f>
        <v>6786</v>
      </c>
      <c r="O3" s="8">
        <f>ROUND((I3+J3+K3)*0.14,0)</f>
        <v>14145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48">
        <f aca="true" t="shared" si="3" ref="AC3:AC31">SUM(I3:AB3)</f>
        <v>126791</v>
      </c>
      <c r="AD3" s="9">
        <v>10000</v>
      </c>
      <c r="AE3" s="9">
        <v>0</v>
      </c>
      <c r="AF3" s="9">
        <v>0</v>
      </c>
      <c r="AG3" s="9">
        <v>0</v>
      </c>
      <c r="AH3" s="10">
        <f>ROUND((I3+J3+K3)*0.1,0)</f>
        <v>10104</v>
      </c>
      <c r="AI3" s="10">
        <f aca="true" t="shared" si="4" ref="AI3:AI31">O3</f>
        <v>14145</v>
      </c>
      <c r="AJ3" s="11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2">
        <v>0</v>
      </c>
      <c r="AR3" s="12">
        <v>0</v>
      </c>
      <c r="AS3" s="13">
        <v>0</v>
      </c>
      <c r="AT3" s="12">
        <v>0</v>
      </c>
      <c r="AU3" s="12">
        <v>0</v>
      </c>
      <c r="AV3" s="12">
        <v>0</v>
      </c>
      <c r="AW3" s="9">
        <v>0</v>
      </c>
      <c r="AX3" s="9">
        <v>0</v>
      </c>
      <c r="AY3" s="9">
        <v>0</v>
      </c>
      <c r="AZ3" s="11">
        <v>60</v>
      </c>
      <c r="BA3" s="33">
        <v>0</v>
      </c>
      <c r="BB3" s="17">
        <v>0</v>
      </c>
      <c r="BC3" s="17">
        <v>0</v>
      </c>
      <c r="BD3" s="17">
        <v>0</v>
      </c>
      <c r="BE3" s="25">
        <v>0</v>
      </c>
      <c r="BF3" s="17">
        <v>0</v>
      </c>
      <c r="BG3" s="31">
        <v>0</v>
      </c>
      <c r="BH3" s="34">
        <f t="shared" si="0"/>
        <v>34309</v>
      </c>
      <c r="BI3" s="50">
        <f aca="true" t="shared" si="5" ref="BI3:BI31">SUM(AC3-BH3)</f>
        <v>92482</v>
      </c>
      <c r="BJ3" s="6">
        <v>0</v>
      </c>
    </row>
    <row r="4" spans="1:62" ht="18.75">
      <c r="A4" s="35" t="s">
        <v>62</v>
      </c>
      <c r="B4" s="27">
        <v>31117</v>
      </c>
      <c r="C4" s="28" t="s">
        <v>63</v>
      </c>
      <c r="D4" s="29" t="s">
        <v>64</v>
      </c>
      <c r="E4" s="25">
        <v>8</v>
      </c>
      <c r="F4" s="25">
        <v>1</v>
      </c>
      <c r="G4" s="25">
        <v>1</v>
      </c>
      <c r="H4" s="25">
        <v>30</v>
      </c>
      <c r="I4" s="46">
        <v>69869</v>
      </c>
      <c r="J4" s="25">
        <v>0</v>
      </c>
      <c r="K4" s="30">
        <f t="shared" si="1"/>
        <v>23755</v>
      </c>
      <c r="L4" s="31">
        <v>1800</v>
      </c>
      <c r="M4" s="32">
        <f t="shared" si="2"/>
        <v>612</v>
      </c>
      <c r="N4" s="32">
        <v>0</v>
      </c>
      <c r="O4" s="8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48">
        <f t="shared" si="3"/>
        <v>96036</v>
      </c>
      <c r="AD4" s="9">
        <v>8000</v>
      </c>
      <c r="AE4" s="9">
        <v>0</v>
      </c>
      <c r="AF4" s="9">
        <v>0</v>
      </c>
      <c r="AG4" s="9">
        <v>0</v>
      </c>
      <c r="AH4" s="10">
        <f>O4</f>
        <v>0</v>
      </c>
      <c r="AI4" s="10">
        <f t="shared" si="4"/>
        <v>0</v>
      </c>
      <c r="AJ4" s="11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2">
        <v>20000</v>
      </c>
      <c r="AR4" s="12">
        <v>0</v>
      </c>
      <c r="AS4" s="13">
        <v>0</v>
      </c>
      <c r="AT4" s="12">
        <v>0</v>
      </c>
      <c r="AU4" s="12">
        <v>0</v>
      </c>
      <c r="AV4" s="11">
        <v>0</v>
      </c>
      <c r="AW4" s="9">
        <v>0</v>
      </c>
      <c r="AX4" s="9">
        <v>0</v>
      </c>
      <c r="AY4" s="9">
        <v>0</v>
      </c>
      <c r="AZ4" s="11">
        <v>60</v>
      </c>
      <c r="BA4" s="33">
        <v>0</v>
      </c>
      <c r="BB4" s="25">
        <v>0</v>
      </c>
      <c r="BC4" s="25">
        <v>560</v>
      </c>
      <c r="BD4" s="25">
        <v>50</v>
      </c>
      <c r="BE4" s="25">
        <v>0</v>
      </c>
      <c r="BF4" s="25">
        <v>0</v>
      </c>
      <c r="BG4" s="31">
        <v>0</v>
      </c>
      <c r="BH4" s="34">
        <f t="shared" si="0"/>
        <v>28670</v>
      </c>
      <c r="BI4" s="50">
        <f t="shared" si="5"/>
        <v>67366</v>
      </c>
      <c r="BJ4" s="6">
        <v>0</v>
      </c>
    </row>
    <row r="5" spans="1:62" ht="18.75">
      <c r="A5" s="35" t="s">
        <v>65</v>
      </c>
      <c r="B5" s="14">
        <v>14856</v>
      </c>
      <c r="C5" s="28" t="s">
        <v>66</v>
      </c>
      <c r="D5" s="16" t="s">
        <v>67</v>
      </c>
      <c r="E5" s="25">
        <v>8</v>
      </c>
      <c r="F5" s="25">
        <v>1</v>
      </c>
      <c r="G5" s="25">
        <v>1</v>
      </c>
      <c r="H5" s="25">
        <v>30</v>
      </c>
      <c r="I5" s="25">
        <v>76500</v>
      </c>
      <c r="J5" s="17">
        <v>0</v>
      </c>
      <c r="K5" s="30">
        <f t="shared" si="1"/>
        <v>26010</v>
      </c>
      <c r="L5" s="31">
        <v>1800</v>
      </c>
      <c r="M5" s="32">
        <f t="shared" si="2"/>
        <v>612</v>
      </c>
      <c r="N5" s="32">
        <f>I5*0.09</f>
        <v>6885</v>
      </c>
      <c r="O5" s="8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48">
        <f t="shared" si="3"/>
        <v>111807</v>
      </c>
      <c r="AD5" s="9">
        <v>10000</v>
      </c>
      <c r="AE5" s="9">
        <v>0</v>
      </c>
      <c r="AF5" s="9">
        <v>0</v>
      </c>
      <c r="AG5" s="9">
        <v>0</v>
      </c>
      <c r="AH5" s="10">
        <f>O5</f>
        <v>0</v>
      </c>
      <c r="AI5" s="10">
        <f t="shared" si="4"/>
        <v>0</v>
      </c>
      <c r="AJ5" s="11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12">
        <v>15000</v>
      </c>
      <c r="AR5" s="12">
        <v>0</v>
      </c>
      <c r="AS5" s="13">
        <v>0</v>
      </c>
      <c r="AT5" s="12">
        <v>0</v>
      </c>
      <c r="AU5" s="12">
        <v>0</v>
      </c>
      <c r="AV5" s="12">
        <v>0</v>
      </c>
      <c r="AW5" s="9">
        <v>0</v>
      </c>
      <c r="AX5" s="9">
        <v>0</v>
      </c>
      <c r="AY5" s="9">
        <v>0</v>
      </c>
      <c r="AZ5" s="11">
        <v>60</v>
      </c>
      <c r="BA5" s="33">
        <v>0</v>
      </c>
      <c r="BB5" s="17">
        <v>0</v>
      </c>
      <c r="BC5" s="17">
        <v>0</v>
      </c>
      <c r="BD5" s="17">
        <v>0</v>
      </c>
      <c r="BE5" s="25">
        <v>0</v>
      </c>
      <c r="BF5" s="17">
        <v>0</v>
      </c>
      <c r="BG5" s="31">
        <v>0</v>
      </c>
      <c r="BH5" s="34">
        <f t="shared" si="0"/>
        <v>25060</v>
      </c>
      <c r="BI5" s="50">
        <f t="shared" si="5"/>
        <v>86747</v>
      </c>
      <c r="BJ5" s="6">
        <v>0</v>
      </c>
    </row>
    <row r="6" spans="1:62" ht="18.75">
      <c r="A6" s="26" t="s">
        <v>68</v>
      </c>
      <c r="B6" s="14">
        <v>7533</v>
      </c>
      <c r="C6" s="28" t="s">
        <v>69</v>
      </c>
      <c r="D6" s="16" t="s">
        <v>70</v>
      </c>
      <c r="E6" s="25">
        <v>8</v>
      </c>
      <c r="F6" s="25">
        <v>1</v>
      </c>
      <c r="G6" s="25">
        <v>1</v>
      </c>
      <c r="H6" s="25">
        <v>30</v>
      </c>
      <c r="I6" s="9">
        <v>74300</v>
      </c>
      <c r="J6" s="17">
        <v>0</v>
      </c>
      <c r="K6" s="30">
        <f t="shared" si="1"/>
        <v>25262</v>
      </c>
      <c r="L6" s="31">
        <v>1800</v>
      </c>
      <c r="M6" s="32">
        <f t="shared" si="2"/>
        <v>612</v>
      </c>
      <c r="N6" s="32">
        <f>I6*0.09</f>
        <v>6687</v>
      </c>
      <c r="O6" s="8">
        <f>ROUND((I6+J6+K6)*0.14,0)</f>
        <v>13939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48">
        <f t="shared" si="3"/>
        <v>122600</v>
      </c>
      <c r="AD6" s="9">
        <v>6000</v>
      </c>
      <c r="AE6" s="9">
        <v>0</v>
      </c>
      <c r="AF6" s="9">
        <v>0</v>
      </c>
      <c r="AG6" s="9">
        <v>0</v>
      </c>
      <c r="AH6" s="10">
        <f>ROUND((I6+J6+K6)*0.1,0)</f>
        <v>9956</v>
      </c>
      <c r="AI6" s="10">
        <f t="shared" si="4"/>
        <v>13939</v>
      </c>
      <c r="AJ6" s="11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12">
        <v>0</v>
      </c>
      <c r="AR6" s="12">
        <v>0</v>
      </c>
      <c r="AS6" s="13">
        <v>0</v>
      </c>
      <c r="AT6" s="12">
        <v>0</v>
      </c>
      <c r="AU6" s="12">
        <v>0</v>
      </c>
      <c r="AV6" s="12">
        <v>0</v>
      </c>
      <c r="AW6" s="9">
        <v>0</v>
      </c>
      <c r="AX6" s="9">
        <v>0</v>
      </c>
      <c r="AY6" s="9">
        <v>0</v>
      </c>
      <c r="AZ6" s="11">
        <v>60</v>
      </c>
      <c r="BA6" s="33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31">
        <v>0</v>
      </c>
      <c r="BH6" s="34">
        <f t="shared" si="0"/>
        <v>29955</v>
      </c>
      <c r="BI6" s="50">
        <f t="shared" si="5"/>
        <v>92645</v>
      </c>
      <c r="BJ6" s="6">
        <v>0</v>
      </c>
    </row>
    <row r="7" spans="1:62" ht="18.75">
      <c r="A7" s="35" t="s">
        <v>71</v>
      </c>
      <c r="B7" s="27">
        <v>54248</v>
      </c>
      <c r="C7" s="28" t="s">
        <v>129</v>
      </c>
      <c r="D7" s="29" t="s">
        <v>72</v>
      </c>
      <c r="E7" s="25">
        <v>8</v>
      </c>
      <c r="F7" s="25">
        <v>1</v>
      </c>
      <c r="G7" s="25">
        <v>1</v>
      </c>
      <c r="H7" s="25">
        <v>30</v>
      </c>
      <c r="I7" s="9">
        <v>76500</v>
      </c>
      <c r="J7" s="25">
        <v>0</v>
      </c>
      <c r="K7" s="30">
        <f t="shared" si="1"/>
        <v>26010</v>
      </c>
      <c r="L7" s="31">
        <v>1800</v>
      </c>
      <c r="M7" s="32">
        <f t="shared" si="2"/>
        <v>612</v>
      </c>
      <c r="N7" s="18">
        <f>I7*0.09</f>
        <v>6885</v>
      </c>
      <c r="O7" s="8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48">
        <f t="shared" si="3"/>
        <v>111807</v>
      </c>
      <c r="AD7" s="9">
        <v>10000</v>
      </c>
      <c r="AE7" s="9">
        <v>0</v>
      </c>
      <c r="AF7" s="9">
        <v>0</v>
      </c>
      <c r="AG7" s="9">
        <v>0</v>
      </c>
      <c r="AH7" s="10">
        <v>0</v>
      </c>
      <c r="AI7" s="10">
        <f t="shared" si="4"/>
        <v>0</v>
      </c>
      <c r="AJ7" s="11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12">
        <v>12000</v>
      </c>
      <c r="AR7" s="12">
        <v>0</v>
      </c>
      <c r="AS7" s="13">
        <v>0</v>
      </c>
      <c r="AT7" s="12">
        <v>0</v>
      </c>
      <c r="AU7" s="12">
        <v>0</v>
      </c>
      <c r="AV7" s="12">
        <v>0</v>
      </c>
      <c r="AW7" s="9">
        <v>0</v>
      </c>
      <c r="AX7" s="9">
        <v>0</v>
      </c>
      <c r="AY7" s="9">
        <v>0</v>
      </c>
      <c r="AZ7" s="11">
        <v>60</v>
      </c>
      <c r="BA7" s="33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31">
        <v>0</v>
      </c>
      <c r="BH7" s="34">
        <f t="shared" si="0"/>
        <v>22060</v>
      </c>
      <c r="BI7" s="50">
        <f t="shared" si="5"/>
        <v>89747</v>
      </c>
      <c r="BJ7" s="6">
        <v>0</v>
      </c>
    </row>
    <row r="8" spans="1:62" ht="18.75">
      <c r="A8" s="26" t="s">
        <v>73</v>
      </c>
      <c r="B8" s="27">
        <v>8006</v>
      </c>
      <c r="C8" s="28" t="s">
        <v>109</v>
      </c>
      <c r="D8" s="29" t="s">
        <v>74</v>
      </c>
      <c r="E8" s="42">
        <v>10</v>
      </c>
      <c r="F8" s="25">
        <v>1</v>
      </c>
      <c r="G8" s="25">
        <v>1</v>
      </c>
      <c r="H8" s="25">
        <v>30</v>
      </c>
      <c r="I8" s="25">
        <v>73200</v>
      </c>
      <c r="J8" s="25">
        <v>0</v>
      </c>
      <c r="K8" s="30">
        <f t="shared" si="1"/>
        <v>24888</v>
      </c>
      <c r="L8" s="31">
        <v>3600</v>
      </c>
      <c r="M8" s="32">
        <f t="shared" si="2"/>
        <v>1224</v>
      </c>
      <c r="N8" s="18">
        <f>I8*0.09</f>
        <v>6588</v>
      </c>
      <c r="O8" s="8">
        <f aca="true" t="shared" si="6" ref="O8:O13">ROUND((I8+J8+K8)*0.14,0)</f>
        <v>13732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48">
        <f t="shared" si="3"/>
        <v>123232</v>
      </c>
      <c r="AD8" s="25">
        <v>7000</v>
      </c>
      <c r="AE8" s="25">
        <v>0</v>
      </c>
      <c r="AF8" s="25">
        <v>0</v>
      </c>
      <c r="AG8" s="25">
        <v>0</v>
      </c>
      <c r="AH8" s="10">
        <f aca="true" t="shared" si="7" ref="AH8:AH13">ROUND((I8+J8+K8)*0.1,0)</f>
        <v>9809</v>
      </c>
      <c r="AI8" s="10">
        <f t="shared" si="4"/>
        <v>13732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9">
        <v>0</v>
      </c>
      <c r="AP8" s="36">
        <v>0</v>
      </c>
      <c r="AQ8" s="37">
        <v>0</v>
      </c>
      <c r="AR8" s="37">
        <v>0</v>
      </c>
      <c r="AS8" s="38">
        <v>0</v>
      </c>
      <c r="AT8" s="37">
        <v>0</v>
      </c>
      <c r="AU8" s="37">
        <v>0</v>
      </c>
      <c r="AV8" s="37">
        <v>0</v>
      </c>
      <c r="AW8" s="25">
        <v>0</v>
      </c>
      <c r="AX8" s="25">
        <v>0</v>
      </c>
      <c r="AY8" s="25">
        <v>0</v>
      </c>
      <c r="AZ8" s="31">
        <v>60</v>
      </c>
      <c r="BA8" s="39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31">
        <v>0</v>
      </c>
      <c r="BH8" s="34">
        <f t="shared" si="0"/>
        <v>30601</v>
      </c>
      <c r="BI8" s="50">
        <f t="shared" si="5"/>
        <v>92631</v>
      </c>
      <c r="BJ8" s="40">
        <v>0</v>
      </c>
    </row>
    <row r="9" spans="1:62" ht="18.75">
      <c r="A9" s="35" t="s">
        <v>75</v>
      </c>
      <c r="B9" s="27">
        <v>75276</v>
      </c>
      <c r="C9" s="28" t="s">
        <v>76</v>
      </c>
      <c r="D9" s="29" t="s">
        <v>77</v>
      </c>
      <c r="E9" s="25">
        <v>8</v>
      </c>
      <c r="F9" s="25">
        <v>1</v>
      </c>
      <c r="G9" s="25">
        <v>1</v>
      </c>
      <c r="H9" s="25">
        <v>30</v>
      </c>
      <c r="I9" s="25">
        <v>52000</v>
      </c>
      <c r="J9" s="25">
        <v>0</v>
      </c>
      <c r="K9" s="30">
        <f t="shared" si="1"/>
        <v>17680</v>
      </c>
      <c r="L9" s="37">
        <v>1800</v>
      </c>
      <c r="M9" s="32">
        <f t="shared" si="2"/>
        <v>612</v>
      </c>
      <c r="N9" s="32">
        <v>0</v>
      </c>
      <c r="O9" s="8">
        <f t="shared" si="6"/>
        <v>9755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48">
        <f t="shared" si="3"/>
        <v>81847</v>
      </c>
      <c r="AD9" s="9">
        <v>5000</v>
      </c>
      <c r="AE9" s="9">
        <v>0</v>
      </c>
      <c r="AF9" s="9">
        <v>0</v>
      </c>
      <c r="AG9" s="9">
        <v>0</v>
      </c>
      <c r="AH9" s="10">
        <f t="shared" si="7"/>
        <v>6968</v>
      </c>
      <c r="AI9" s="10">
        <f t="shared" si="4"/>
        <v>9755</v>
      </c>
      <c r="AJ9" s="11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2">
        <v>0</v>
      </c>
      <c r="AR9" s="12">
        <v>0</v>
      </c>
      <c r="AS9" s="13" t="s">
        <v>78</v>
      </c>
      <c r="AT9" s="12">
        <v>0</v>
      </c>
      <c r="AU9" s="12">
        <v>0</v>
      </c>
      <c r="AV9" s="12">
        <v>0</v>
      </c>
      <c r="AW9" s="9">
        <v>0</v>
      </c>
      <c r="AX9" s="9">
        <v>0</v>
      </c>
      <c r="AY9" s="9">
        <v>0</v>
      </c>
      <c r="AZ9" s="11">
        <v>60</v>
      </c>
      <c r="BA9" s="33">
        <v>0</v>
      </c>
      <c r="BB9" s="25">
        <v>0</v>
      </c>
      <c r="BC9" s="25">
        <v>560</v>
      </c>
      <c r="BD9" s="25">
        <v>50</v>
      </c>
      <c r="BE9" s="17">
        <v>0</v>
      </c>
      <c r="BF9" s="25">
        <v>0</v>
      </c>
      <c r="BG9" s="31">
        <v>0</v>
      </c>
      <c r="BH9" s="34">
        <f t="shared" si="0"/>
        <v>22393</v>
      </c>
      <c r="BI9" s="50">
        <f t="shared" si="5"/>
        <v>59454</v>
      </c>
      <c r="BJ9" s="6">
        <v>0</v>
      </c>
    </row>
    <row r="10" spans="1:62" ht="18.75">
      <c r="A10" s="26" t="s">
        <v>110</v>
      </c>
      <c r="B10" s="27">
        <v>44897</v>
      </c>
      <c r="C10" s="28" t="s">
        <v>111</v>
      </c>
      <c r="D10" s="29" t="s">
        <v>112</v>
      </c>
      <c r="E10" s="25">
        <v>8</v>
      </c>
      <c r="F10" s="25">
        <v>1</v>
      </c>
      <c r="G10" s="25">
        <v>1</v>
      </c>
      <c r="H10" s="25">
        <v>30</v>
      </c>
      <c r="I10" s="25">
        <v>70000</v>
      </c>
      <c r="J10" s="25">
        <v>0</v>
      </c>
      <c r="K10" s="30">
        <f t="shared" si="1"/>
        <v>23800</v>
      </c>
      <c r="L10" s="37">
        <v>1800</v>
      </c>
      <c r="M10" s="32">
        <f t="shared" si="2"/>
        <v>612</v>
      </c>
      <c r="N10" s="32">
        <v>0</v>
      </c>
      <c r="O10" s="8">
        <f t="shared" si="6"/>
        <v>13132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48">
        <f>SUM(I10:AB10)</f>
        <v>109344</v>
      </c>
      <c r="AD10" s="25">
        <v>8000</v>
      </c>
      <c r="AE10" s="25">
        <v>0</v>
      </c>
      <c r="AF10" s="25">
        <v>0</v>
      </c>
      <c r="AG10" s="25">
        <v>0</v>
      </c>
      <c r="AH10" s="10">
        <f t="shared" si="7"/>
        <v>9380</v>
      </c>
      <c r="AI10" s="10">
        <f t="shared" si="4"/>
        <v>13132</v>
      </c>
      <c r="AJ10" s="31">
        <v>0</v>
      </c>
      <c r="AK10" s="25">
        <v>0</v>
      </c>
      <c r="AL10" s="25">
        <v>0</v>
      </c>
      <c r="AM10" s="25">
        <v>0</v>
      </c>
      <c r="AN10" s="25">
        <v>0</v>
      </c>
      <c r="AO10" s="9">
        <v>0</v>
      </c>
      <c r="AP10" s="25">
        <v>0</v>
      </c>
      <c r="AQ10" s="37">
        <v>0</v>
      </c>
      <c r="AR10" s="37">
        <v>0</v>
      </c>
      <c r="AS10" s="38" t="s">
        <v>78</v>
      </c>
      <c r="AT10" s="37">
        <v>0</v>
      </c>
      <c r="AU10" s="37">
        <v>0</v>
      </c>
      <c r="AV10" s="37">
        <v>0</v>
      </c>
      <c r="AW10" s="25">
        <v>0</v>
      </c>
      <c r="AX10" s="25">
        <v>0</v>
      </c>
      <c r="AY10" s="25">
        <v>0</v>
      </c>
      <c r="AZ10" s="31">
        <v>60</v>
      </c>
      <c r="BA10" s="39">
        <v>0</v>
      </c>
      <c r="BB10" s="25">
        <v>0</v>
      </c>
      <c r="BC10" s="25">
        <v>560</v>
      </c>
      <c r="BD10" s="25">
        <v>50</v>
      </c>
      <c r="BE10" s="25">
        <v>0</v>
      </c>
      <c r="BF10" s="25">
        <v>0</v>
      </c>
      <c r="BG10" s="31">
        <v>0</v>
      </c>
      <c r="BH10" s="34">
        <f>SUM(AD10:BG10)</f>
        <v>31182</v>
      </c>
      <c r="BI10" s="50">
        <f>SUM(AC10-BH10)</f>
        <v>78162</v>
      </c>
      <c r="BJ10" s="40">
        <v>0</v>
      </c>
    </row>
    <row r="11" spans="1:62" ht="18.75">
      <c r="A11" s="35" t="s">
        <v>79</v>
      </c>
      <c r="B11" s="14">
        <v>56550</v>
      </c>
      <c r="C11" s="28" t="s">
        <v>118</v>
      </c>
      <c r="D11" s="16" t="s">
        <v>80</v>
      </c>
      <c r="E11" s="31">
        <v>7</v>
      </c>
      <c r="F11" s="31">
        <v>1</v>
      </c>
      <c r="G11" s="31">
        <v>1</v>
      </c>
      <c r="H11" s="25">
        <v>30</v>
      </c>
      <c r="I11" s="31">
        <v>53600</v>
      </c>
      <c r="J11" s="20">
        <v>0</v>
      </c>
      <c r="K11" s="30">
        <f t="shared" si="1"/>
        <v>18224</v>
      </c>
      <c r="L11" s="11">
        <v>1800</v>
      </c>
      <c r="M11" s="32">
        <f t="shared" si="2"/>
        <v>612</v>
      </c>
      <c r="N11" s="23">
        <v>0</v>
      </c>
      <c r="O11" s="8">
        <f t="shared" si="6"/>
        <v>10055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48">
        <f t="shared" si="3"/>
        <v>84291</v>
      </c>
      <c r="AD11" s="11">
        <v>4000</v>
      </c>
      <c r="AE11" s="11">
        <v>0</v>
      </c>
      <c r="AF11" s="11">
        <v>0</v>
      </c>
      <c r="AG11" s="11">
        <v>0</v>
      </c>
      <c r="AH11" s="10">
        <f t="shared" si="7"/>
        <v>7182</v>
      </c>
      <c r="AI11" s="10">
        <f t="shared" si="4"/>
        <v>10055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9">
        <v>0</v>
      </c>
      <c r="AP11" s="11">
        <v>0</v>
      </c>
      <c r="AQ11" s="12">
        <v>0</v>
      </c>
      <c r="AR11" s="12">
        <v>0</v>
      </c>
      <c r="AS11" s="13">
        <v>0</v>
      </c>
      <c r="AT11" s="12">
        <v>0</v>
      </c>
      <c r="AU11" s="12">
        <v>0</v>
      </c>
      <c r="AV11" s="12">
        <v>0</v>
      </c>
      <c r="AW11" s="11">
        <v>0</v>
      </c>
      <c r="AX11" s="11">
        <v>0</v>
      </c>
      <c r="AY11" s="11">
        <v>0</v>
      </c>
      <c r="AZ11" s="11">
        <v>60</v>
      </c>
      <c r="BA11" s="43">
        <v>0</v>
      </c>
      <c r="BB11" s="20">
        <v>0</v>
      </c>
      <c r="BC11" s="20">
        <v>560</v>
      </c>
      <c r="BD11" s="20">
        <v>50</v>
      </c>
      <c r="BE11" s="31">
        <v>0</v>
      </c>
      <c r="BF11" s="20">
        <v>0</v>
      </c>
      <c r="BG11" s="31">
        <v>0</v>
      </c>
      <c r="BH11" s="34">
        <f t="shared" si="0"/>
        <v>21907</v>
      </c>
      <c r="BI11" s="50">
        <f t="shared" si="5"/>
        <v>62384</v>
      </c>
      <c r="BJ11" s="6">
        <v>0</v>
      </c>
    </row>
    <row r="12" spans="1:62" ht="18.75">
      <c r="A12" s="26" t="s">
        <v>81</v>
      </c>
      <c r="B12" s="27">
        <v>76816</v>
      </c>
      <c r="C12" s="19" t="s">
        <v>115</v>
      </c>
      <c r="D12" s="16" t="s">
        <v>116</v>
      </c>
      <c r="E12" s="31">
        <v>7</v>
      </c>
      <c r="F12" s="31">
        <v>1</v>
      </c>
      <c r="G12" s="31">
        <v>1</v>
      </c>
      <c r="H12" s="25">
        <v>30</v>
      </c>
      <c r="I12" s="31">
        <v>49000</v>
      </c>
      <c r="J12" s="20">
        <v>0</v>
      </c>
      <c r="K12" s="30">
        <f t="shared" si="1"/>
        <v>16660</v>
      </c>
      <c r="L12" s="11">
        <v>1800</v>
      </c>
      <c r="M12" s="32">
        <f t="shared" si="2"/>
        <v>612</v>
      </c>
      <c r="N12" s="23">
        <f>I12*0.09</f>
        <v>4410</v>
      </c>
      <c r="O12" s="8">
        <f t="shared" si="6"/>
        <v>9192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48">
        <f t="shared" si="3"/>
        <v>81674</v>
      </c>
      <c r="AD12" s="11">
        <v>2000</v>
      </c>
      <c r="AE12" s="11">
        <v>0</v>
      </c>
      <c r="AF12" s="11">
        <v>0</v>
      </c>
      <c r="AG12" s="11">
        <v>0</v>
      </c>
      <c r="AH12" s="10">
        <f t="shared" si="7"/>
        <v>6566</v>
      </c>
      <c r="AI12" s="10">
        <f t="shared" si="4"/>
        <v>9192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9">
        <v>0</v>
      </c>
      <c r="AP12" s="11">
        <v>0</v>
      </c>
      <c r="AQ12" s="12">
        <v>0</v>
      </c>
      <c r="AR12" s="12">
        <v>0</v>
      </c>
      <c r="AS12" s="13" t="s">
        <v>78</v>
      </c>
      <c r="AT12" s="12">
        <v>0</v>
      </c>
      <c r="AU12" s="12">
        <v>0</v>
      </c>
      <c r="AV12" s="12">
        <v>0</v>
      </c>
      <c r="AW12" s="11">
        <v>0</v>
      </c>
      <c r="AX12" s="11">
        <v>0</v>
      </c>
      <c r="AY12" s="11">
        <v>0</v>
      </c>
      <c r="AZ12" s="11">
        <v>60</v>
      </c>
      <c r="BA12" s="43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31">
        <v>0</v>
      </c>
      <c r="BH12" s="34">
        <f t="shared" si="0"/>
        <v>17818</v>
      </c>
      <c r="BI12" s="50">
        <f t="shared" si="5"/>
        <v>63856</v>
      </c>
      <c r="BJ12" s="6">
        <v>0</v>
      </c>
    </row>
    <row r="13" spans="1:62" ht="18.75">
      <c r="A13" s="35" t="s">
        <v>82</v>
      </c>
      <c r="B13" s="14">
        <v>79852</v>
      </c>
      <c r="C13" s="28" t="s">
        <v>119</v>
      </c>
      <c r="D13" s="16" t="s">
        <v>120</v>
      </c>
      <c r="E13" s="25">
        <v>7</v>
      </c>
      <c r="F13" s="25">
        <v>1</v>
      </c>
      <c r="G13" s="25">
        <v>1</v>
      </c>
      <c r="H13" s="25">
        <v>30</v>
      </c>
      <c r="I13" s="25">
        <v>49000</v>
      </c>
      <c r="J13" s="17">
        <v>0</v>
      </c>
      <c r="K13" s="30">
        <f t="shared" si="1"/>
        <v>16660</v>
      </c>
      <c r="L13" s="31">
        <v>1800</v>
      </c>
      <c r="M13" s="32">
        <f t="shared" si="2"/>
        <v>612</v>
      </c>
      <c r="N13" s="23">
        <f>I13*0.09</f>
        <v>4410</v>
      </c>
      <c r="O13" s="8">
        <f t="shared" si="6"/>
        <v>9192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48">
        <f t="shared" si="3"/>
        <v>81674</v>
      </c>
      <c r="AD13" s="9">
        <v>2000</v>
      </c>
      <c r="AE13" s="9">
        <v>0</v>
      </c>
      <c r="AF13" s="9">
        <v>0</v>
      </c>
      <c r="AG13" s="9">
        <v>0</v>
      </c>
      <c r="AH13" s="10">
        <f t="shared" si="7"/>
        <v>6566</v>
      </c>
      <c r="AI13" s="10">
        <f t="shared" si="4"/>
        <v>9192</v>
      </c>
      <c r="AJ13" s="11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37">
        <v>0</v>
      </c>
      <c r="AR13" s="12">
        <v>0</v>
      </c>
      <c r="AS13" s="13">
        <v>0</v>
      </c>
      <c r="AT13" s="12">
        <v>0</v>
      </c>
      <c r="AU13" s="12">
        <v>0</v>
      </c>
      <c r="AV13" s="12">
        <v>0</v>
      </c>
      <c r="AW13" s="9">
        <v>0</v>
      </c>
      <c r="AX13" s="9">
        <v>0</v>
      </c>
      <c r="AY13" s="9">
        <v>0</v>
      </c>
      <c r="AZ13" s="11">
        <v>60</v>
      </c>
      <c r="BA13" s="33">
        <v>0</v>
      </c>
      <c r="BB13" s="17">
        <v>0</v>
      </c>
      <c r="BC13" s="25">
        <v>0</v>
      </c>
      <c r="BD13" s="25">
        <v>0</v>
      </c>
      <c r="BE13" s="25">
        <v>0</v>
      </c>
      <c r="BF13" s="17">
        <v>0</v>
      </c>
      <c r="BG13" s="31">
        <v>0</v>
      </c>
      <c r="BH13" s="34">
        <f t="shared" si="0"/>
        <v>17818</v>
      </c>
      <c r="BI13" s="50">
        <f t="shared" si="5"/>
        <v>63856</v>
      </c>
      <c r="BJ13" s="6">
        <v>0</v>
      </c>
    </row>
    <row r="14" spans="1:62" ht="18.75">
      <c r="A14" s="26" t="s">
        <v>83</v>
      </c>
      <c r="B14" s="14">
        <v>48588</v>
      </c>
      <c r="C14" s="28" t="s">
        <v>84</v>
      </c>
      <c r="D14" s="16" t="s">
        <v>85</v>
      </c>
      <c r="E14" s="25">
        <v>7</v>
      </c>
      <c r="F14" s="25">
        <v>1</v>
      </c>
      <c r="G14" s="25">
        <v>1</v>
      </c>
      <c r="H14" s="25">
        <v>30</v>
      </c>
      <c r="I14" s="9">
        <v>60400</v>
      </c>
      <c r="J14" s="17">
        <v>0</v>
      </c>
      <c r="K14" s="30">
        <f t="shared" si="1"/>
        <v>20536</v>
      </c>
      <c r="L14" s="31">
        <v>1800</v>
      </c>
      <c r="M14" s="32">
        <f t="shared" si="2"/>
        <v>612</v>
      </c>
      <c r="N14" s="23">
        <f>I14*0.09</f>
        <v>5436</v>
      </c>
      <c r="O14" s="8">
        <f>ROUND((I14+J14+K14)*0.14,0)</f>
        <v>11331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48">
        <f t="shared" si="3"/>
        <v>100115</v>
      </c>
      <c r="AD14" s="9">
        <v>12000</v>
      </c>
      <c r="AE14" s="9">
        <v>0</v>
      </c>
      <c r="AF14" s="9">
        <v>0</v>
      </c>
      <c r="AG14" s="9">
        <v>0</v>
      </c>
      <c r="AH14" s="10">
        <f>ROUND((I14+J14+K14)*0.1,0)</f>
        <v>8094</v>
      </c>
      <c r="AI14" s="10">
        <f t="shared" si="4"/>
        <v>11331</v>
      </c>
      <c r="AJ14" s="11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2">
        <v>0</v>
      </c>
      <c r="AR14" s="12">
        <v>0</v>
      </c>
      <c r="AS14" s="13">
        <v>0</v>
      </c>
      <c r="AT14" s="12">
        <v>0</v>
      </c>
      <c r="AU14" s="12">
        <v>0</v>
      </c>
      <c r="AV14" s="11">
        <v>0</v>
      </c>
      <c r="AW14" s="9">
        <v>0</v>
      </c>
      <c r="AX14" s="9">
        <v>0</v>
      </c>
      <c r="AY14" s="9">
        <v>0</v>
      </c>
      <c r="AZ14" s="11">
        <v>60</v>
      </c>
      <c r="BA14" s="33">
        <v>0</v>
      </c>
      <c r="BB14" s="17">
        <v>0</v>
      </c>
      <c r="BC14" s="25">
        <v>0</v>
      </c>
      <c r="BD14" s="25">
        <v>0</v>
      </c>
      <c r="BE14" s="17">
        <v>0</v>
      </c>
      <c r="BF14" s="17">
        <v>0</v>
      </c>
      <c r="BG14" s="31">
        <v>0</v>
      </c>
      <c r="BH14" s="34">
        <f t="shared" si="0"/>
        <v>31485</v>
      </c>
      <c r="BI14" s="50">
        <f t="shared" si="5"/>
        <v>68630</v>
      </c>
      <c r="BJ14" s="7">
        <v>0</v>
      </c>
    </row>
    <row r="15" spans="1:62" ht="18.75">
      <c r="A15" s="35" t="s">
        <v>86</v>
      </c>
      <c r="B15" s="14">
        <v>49822</v>
      </c>
      <c r="C15" s="19" t="s">
        <v>87</v>
      </c>
      <c r="D15" s="16" t="s">
        <v>88</v>
      </c>
      <c r="E15" s="25">
        <v>7</v>
      </c>
      <c r="F15" s="25">
        <v>1</v>
      </c>
      <c r="G15" s="25">
        <v>1</v>
      </c>
      <c r="H15" s="25">
        <v>30</v>
      </c>
      <c r="I15" s="9">
        <v>60400</v>
      </c>
      <c r="J15" s="17">
        <v>0</v>
      </c>
      <c r="K15" s="30">
        <f t="shared" si="1"/>
        <v>20536</v>
      </c>
      <c r="L15" s="31">
        <v>1800</v>
      </c>
      <c r="M15" s="32">
        <f t="shared" si="2"/>
        <v>612</v>
      </c>
      <c r="N15" s="23">
        <f>I15*0.09</f>
        <v>5436</v>
      </c>
      <c r="O15" s="8">
        <f aca="true" t="shared" si="8" ref="O15:O29">ROUND((I15+J15+K15)*0.14,0)</f>
        <v>11331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48">
        <f t="shared" si="3"/>
        <v>100115</v>
      </c>
      <c r="AD15" s="9">
        <v>6000</v>
      </c>
      <c r="AE15" s="9">
        <v>0</v>
      </c>
      <c r="AF15" s="9">
        <v>0</v>
      </c>
      <c r="AG15" s="9">
        <v>0</v>
      </c>
      <c r="AH15" s="10">
        <f aca="true" t="shared" si="9" ref="AH15:AH29">ROUND((I15+J15+K15)*0.1,0)</f>
        <v>8094</v>
      </c>
      <c r="AI15" s="10">
        <f t="shared" si="4"/>
        <v>11331</v>
      </c>
      <c r="AJ15" s="11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2">
        <v>0</v>
      </c>
      <c r="AR15" s="12">
        <v>0</v>
      </c>
      <c r="AS15" s="13">
        <v>0</v>
      </c>
      <c r="AT15" s="12">
        <v>0</v>
      </c>
      <c r="AU15" s="12">
        <v>0</v>
      </c>
      <c r="AV15" s="12">
        <v>0</v>
      </c>
      <c r="AW15" s="9">
        <v>0</v>
      </c>
      <c r="AX15" s="9">
        <v>0</v>
      </c>
      <c r="AY15" s="9">
        <v>0</v>
      </c>
      <c r="AZ15" s="21">
        <v>60</v>
      </c>
      <c r="BA15" s="33">
        <v>0</v>
      </c>
      <c r="BB15" s="17">
        <v>0</v>
      </c>
      <c r="BC15" s="25">
        <v>0</v>
      </c>
      <c r="BD15" s="25">
        <v>0</v>
      </c>
      <c r="BE15" s="17">
        <v>0</v>
      </c>
      <c r="BF15" s="17">
        <v>0</v>
      </c>
      <c r="BG15" s="31">
        <v>0</v>
      </c>
      <c r="BH15" s="34">
        <f t="shared" si="0"/>
        <v>25485</v>
      </c>
      <c r="BI15" s="50">
        <f t="shared" si="5"/>
        <v>74630</v>
      </c>
      <c r="BJ15" s="6">
        <v>0</v>
      </c>
    </row>
    <row r="16" spans="1:62" ht="18.75">
      <c r="A16" s="26" t="s">
        <v>89</v>
      </c>
      <c r="B16" s="14">
        <v>58641</v>
      </c>
      <c r="C16" s="15" t="s">
        <v>90</v>
      </c>
      <c r="D16" s="16" t="s">
        <v>91</v>
      </c>
      <c r="E16" s="25">
        <v>7</v>
      </c>
      <c r="F16" s="25">
        <v>1</v>
      </c>
      <c r="G16" s="25">
        <v>1</v>
      </c>
      <c r="H16" s="25">
        <v>30</v>
      </c>
      <c r="I16" s="9">
        <v>55200</v>
      </c>
      <c r="J16" s="17">
        <v>0</v>
      </c>
      <c r="K16" s="30">
        <f t="shared" si="1"/>
        <v>18768</v>
      </c>
      <c r="L16" s="31">
        <v>1800</v>
      </c>
      <c r="M16" s="32">
        <f t="shared" si="2"/>
        <v>612</v>
      </c>
      <c r="N16" s="23">
        <f>I16*0.09</f>
        <v>4968</v>
      </c>
      <c r="O16" s="8">
        <f t="shared" si="8"/>
        <v>10356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48">
        <f t="shared" si="3"/>
        <v>91704</v>
      </c>
      <c r="AD16" s="9">
        <v>3000</v>
      </c>
      <c r="AE16" s="9">
        <v>0</v>
      </c>
      <c r="AF16" s="9">
        <v>0</v>
      </c>
      <c r="AG16" s="9">
        <v>0</v>
      </c>
      <c r="AH16" s="10">
        <f t="shared" si="9"/>
        <v>7397</v>
      </c>
      <c r="AI16" s="10">
        <f t="shared" si="4"/>
        <v>10356</v>
      </c>
      <c r="AJ16" s="11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12">
        <v>0</v>
      </c>
      <c r="AR16" s="12">
        <v>0</v>
      </c>
      <c r="AS16" s="13">
        <v>0</v>
      </c>
      <c r="AT16" s="12">
        <v>0</v>
      </c>
      <c r="AU16" s="12">
        <v>0</v>
      </c>
      <c r="AV16" s="12">
        <v>0</v>
      </c>
      <c r="AW16" s="9">
        <v>0</v>
      </c>
      <c r="AX16" s="9">
        <v>0</v>
      </c>
      <c r="AY16" s="9">
        <v>0</v>
      </c>
      <c r="AZ16" s="21">
        <v>60</v>
      </c>
      <c r="BA16" s="33">
        <v>0</v>
      </c>
      <c r="BB16" s="17">
        <v>0</v>
      </c>
      <c r="BC16" s="25">
        <v>0</v>
      </c>
      <c r="BD16" s="25">
        <v>0</v>
      </c>
      <c r="BE16" s="17">
        <v>0</v>
      </c>
      <c r="BF16" s="17">
        <v>0</v>
      </c>
      <c r="BG16" s="31">
        <v>0</v>
      </c>
      <c r="BH16" s="34">
        <f t="shared" si="0"/>
        <v>20813</v>
      </c>
      <c r="BI16" s="50">
        <f t="shared" si="5"/>
        <v>70891</v>
      </c>
      <c r="BJ16" s="6">
        <v>0</v>
      </c>
    </row>
    <row r="17" spans="1:62" ht="18.75">
      <c r="A17" s="35" t="s">
        <v>92</v>
      </c>
      <c r="B17" s="14">
        <v>73224</v>
      </c>
      <c r="C17" s="41" t="s">
        <v>121</v>
      </c>
      <c r="D17" s="16" t="s">
        <v>94</v>
      </c>
      <c r="E17" s="25">
        <v>6</v>
      </c>
      <c r="F17" s="25">
        <v>1</v>
      </c>
      <c r="G17" s="25">
        <v>1</v>
      </c>
      <c r="H17" s="25">
        <v>30</v>
      </c>
      <c r="I17" s="25">
        <v>41100</v>
      </c>
      <c r="J17" s="17">
        <v>0</v>
      </c>
      <c r="K17" s="30">
        <f t="shared" si="1"/>
        <v>13974</v>
      </c>
      <c r="L17" s="31">
        <v>1800</v>
      </c>
      <c r="M17" s="32">
        <f t="shared" si="2"/>
        <v>612</v>
      </c>
      <c r="N17" s="23">
        <v>0</v>
      </c>
      <c r="O17" s="8">
        <f t="shared" si="8"/>
        <v>7710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48">
        <f t="shared" si="3"/>
        <v>65196</v>
      </c>
      <c r="AD17" s="9">
        <v>0</v>
      </c>
      <c r="AE17" s="9">
        <v>0</v>
      </c>
      <c r="AF17" s="9">
        <v>0</v>
      </c>
      <c r="AG17" s="9">
        <v>0</v>
      </c>
      <c r="AH17" s="10">
        <f t="shared" si="9"/>
        <v>5507</v>
      </c>
      <c r="AI17" s="10">
        <f t="shared" si="4"/>
        <v>7710</v>
      </c>
      <c r="AJ17" s="11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2">
        <v>0</v>
      </c>
      <c r="AR17" s="12">
        <v>0</v>
      </c>
      <c r="AS17" s="13" t="s">
        <v>78</v>
      </c>
      <c r="AT17" s="12">
        <v>0</v>
      </c>
      <c r="AU17" s="12">
        <v>0</v>
      </c>
      <c r="AV17" s="12">
        <v>0</v>
      </c>
      <c r="AW17" s="9">
        <v>0</v>
      </c>
      <c r="AX17" s="9">
        <v>0</v>
      </c>
      <c r="AY17" s="9">
        <v>0</v>
      </c>
      <c r="AZ17" s="21">
        <v>60</v>
      </c>
      <c r="BA17" s="33">
        <v>0</v>
      </c>
      <c r="BB17" s="17">
        <v>0</v>
      </c>
      <c r="BC17" s="25">
        <v>370</v>
      </c>
      <c r="BD17" s="25">
        <v>50</v>
      </c>
      <c r="BE17" s="9">
        <v>0</v>
      </c>
      <c r="BF17" s="17">
        <v>0</v>
      </c>
      <c r="BG17" s="31">
        <v>0</v>
      </c>
      <c r="BH17" s="34">
        <f t="shared" si="0"/>
        <v>13697</v>
      </c>
      <c r="BI17" s="50">
        <f>SUM(AC17-BH17)</f>
        <v>51499</v>
      </c>
      <c r="BJ17" s="7">
        <v>0</v>
      </c>
    </row>
    <row r="18" spans="1:62" ht="18.75">
      <c r="A18" s="26" t="s">
        <v>93</v>
      </c>
      <c r="B18" s="14">
        <v>73765</v>
      </c>
      <c r="C18" s="19" t="s">
        <v>96</v>
      </c>
      <c r="D18" s="16" t="s">
        <v>94</v>
      </c>
      <c r="E18" s="25">
        <v>6</v>
      </c>
      <c r="F18" s="25">
        <v>1</v>
      </c>
      <c r="G18" s="25">
        <v>1</v>
      </c>
      <c r="H18" s="25">
        <v>30</v>
      </c>
      <c r="I18" s="9">
        <v>39900</v>
      </c>
      <c r="J18" s="17">
        <v>0</v>
      </c>
      <c r="K18" s="30">
        <f t="shared" si="1"/>
        <v>13566</v>
      </c>
      <c r="L18" s="31">
        <v>1800</v>
      </c>
      <c r="M18" s="32">
        <f t="shared" si="2"/>
        <v>612</v>
      </c>
      <c r="N18" s="23">
        <v>0</v>
      </c>
      <c r="O18" s="8">
        <f t="shared" si="8"/>
        <v>7485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48">
        <f t="shared" si="3"/>
        <v>63363</v>
      </c>
      <c r="AD18" s="9">
        <v>0</v>
      </c>
      <c r="AE18" s="9">
        <v>0</v>
      </c>
      <c r="AF18" s="9">
        <v>0</v>
      </c>
      <c r="AG18" s="9">
        <v>0</v>
      </c>
      <c r="AH18" s="10">
        <f t="shared" si="9"/>
        <v>5347</v>
      </c>
      <c r="AI18" s="10">
        <f t="shared" si="4"/>
        <v>7485</v>
      </c>
      <c r="AJ18" s="11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2">
        <v>0</v>
      </c>
      <c r="AR18" s="12">
        <v>0</v>
      </c>
      <c r="AS18" s="13">
        <v>0</v>
      </c>
      <c r="AT18" s="12">
        <v>0</v>
      </c>
      <c r="AU18" s="12">
        <v>0</v>
      </c>
      <c r="AV18" s="12">
        <v>0</v>
      </c>
      <c r="AW18" s="9">
        <v>0</v>
      </c>
      <c r="AX18" s="9">
        <v>0</v>
      </c>
      <c r="AY18" s="9">
        <v>0</v>
      </c>
      <c r="AZ18" s="21">
        <v>60</v>
      </c>
      <c r="BA18" s="33">
        <v>0</v>
      </c>
      <c r="BB18" s="17">
        <v>0</v>
      </c>
      <c r="BC18" s="25">
        <v>370</v>
      </c>
      <c r="BD18" s="25">
        <v>50</v>
      </c>
      <c r="BE18" s="17">
        <v>0</v>
      </c>
      <c r="BF18" s="17">
        <v>0</v>
      </c>
      <c r="BG18" s="31">
        <v>0</v>
      </c>
      <c r="BH18" s="34">
        <f t="shared" si="0"/>
        <v>13312</v>
      </c>
      <c r="BI18" s="50">
        <f t="shared" si="5"/>
        <v>50051</v>
      </c>
      <c r="BJ18" s="6">
        <v>0</v>
      </c>
    </row>
    <row r="19" spans="1:62" ht="18.75">
      <c r="A19" s="35" t="s">
        <v>95</v>
      </c>
      <c r="B19" s="14">
        <v>62829</v>
      </c>
      <c r="C19" s="19" t="s">
        <v>98</v>
      </c>
      <c r="D19" s="16" t="s">
        <v>94</v>
      </c>
      <c r="E19" s="25">
        <v>6</v>
      </c>
      <c r="F19" s="25">
        <v>1</v>
      </c>
      <c r="G19" s="25">
        <v>1</v>
      </c>
      <c r="H19" s="25">
        <v>30</v>
      </c>
      <c r="I19" s="25">
        <v>42300</v>
      </c>
      <c r="J19" s="17">
        <v>0</v>
      </c>
      <c r="K19" s="30">
        <f t="shared" si="1"/>
        <v>14382</v>
      </c>
      <c r="L19" s="31">
        <v>1800</v>
      </c>
      <c r="M19" s="32">
        <f t="shared" si="2"/>
        <v>612</v>
      </c>
      <c r="N19" s="23">
        <f>I19*0.09</f>
        <v>3807</v>
      </c>
      <c r="O19" s="8">
        <f t="shared" si="8"/>
        <v>7935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48">
        <f t="shared" si="3"/>
        <v>70836</v>
      </c>
      <c r="AD19" s="9">
        <v>0</v>
      </c>
      <c r="AE19" s="9">
        <v>0</v>
      </c>
      <c r="AF19" s="9">
        <v>0</v>
      </c>
      <c r="AG19" s="9">
        <v>0</v>
      </c>
      <c r="AH19" s="10">
        <f t="shared" si="9"/>
        <v>5668</v>
      </c>
      <c r="AI19" s="10">
        <f t="shared" si="4"/>
        <v>7935</v>
      </c>
      <c r="AJ19" s="11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2">
        <v>0</v>
      </c>
      <c r="AR19" s="12">
        <v>0</v>
      </c>
      <c r="AS19" s="13">
        <v>0</v>
      </c>
      <c r="AT19" s="12">
        <v>0</v>
      </c>
      <c r="AU19" s="12">
        <v>0</v>
      </c>
      <c r="AV19" s="12">
        <v>0</v>
      </c>
      <c r="AW19" s="9">
        <v>0</v>
      </c>
      <c r="AX19" s="9">
        <v>0</v>
      </c>
      <c r="AY19" s="9">
        <v>0</v>
      </c>
      <c r="AZ19" s="21">
        <v>60</v>
      </c>
      <c r="BA19" s="33">
        <v>0</v>
      </c>
      <c r="BB19" s="9">
        <v>0</v>
      </c>
      <c r="BC19" s="25">
        <v>0</v>
      </c>
      <c r="BD19" s="25">
        <v>0</v>
      </c>
      <c r="BE19" s="25">
        <v>0</v>
      </c>
      <c r="BF19" s="17">
        <v>0</v>
      </c>
      <c r="BG19" s="31">
        <v>0</v>
      </c>
      <c r="BH19" s="34">
        <f t="shared" si="0"/>
        <v>13663</v>
      </c>
      <c r="BI19" s="50">
        <f t="shared" si="5"/>
        <v>57173</v>
      </c>
      <c r="BJ19" s="6">
        <v>0</v>
      </c>
    </row>
    <row r="20" spans="1:62" ht="18.75">
      <c r="A20" s="26" t="s">
        <v>97</v>
      </c>
      <c r="B20" s="14">
        <v>71754</v>
      </c>
      <c r="C20" s="28" t="s">
        <v>122</v>
      </c>
      <c r="D20" s="16" t="s">
        <v>94</v>
      </c>
      <c r="E20" s="25">
        <v>6</v>
      </c>
      <c r="F20" s="25">
        <v>1</v>
      </c>
      <c r="G20" s="25">
        <v>1</v>
      </c>
      <c r="H20" s="25">
        <v>30</v>
      </c>
      <c r="I20" s="9">
        <v>41100</v>
      </c>
      <c r="J20" s="17">
        <v>0</v>
      </c>
      <c r="K20" s="30">
        <f t="shared" si="1"/>
        <v>13974</v>
      </c>
      <c r="L20" s="31">
        <v>1800</v>
      </c>
      <c r="M20" s="32">
        <f t="shared" si="2"/>
        <v>612</v>
      </c>
      <c r="N20" s="18">
        <v>0</v>
      </c>
      <c r="O20" s="8">
        <f t="shared" si="8"/>
        <v>7710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48">
        <f t="shared" si="3"/>
        <v>65196</v>
      </c>
      <c r="AD20" s="9">
        <v>0</v>
      </c>
      <c r="AE20" s="9">
        <v>0</v>
      </c>
      <c r="AF20" s="9">
        <v>0</v>
      </c>
      <c r="AG20" s="9">
        <v>0</v>
      </c>
      <c r="AH20" s="10">
        <f t="shared" si="9"/>
        <v>5507</v>
      </c>
      <c r="AI20" s="10">
        <f t="shared" si="4"/>
        <v>7710</v>
      </c>
      <c r="AJ20" s="11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12">
        <v>0</v>
      </c>
      <c r="AR20" s="12">
        <v>0</v>
      </c>
      <c r="AS20" s="13">
        <v>0</v>
      </c>
      <c r="AT20" s="12">
        <v>0</v>
      </c>
      <c r="AU20" s="12">
        <v>0</v>
      </c>
      <c r="AV20" s="12">
        <v>0</v>
      </c>
      <c r="AW20" s="9">
        <v>0</v>
      </c>
      <c r="AX20" s="9">
        <v>0</v>
      </c>
      <c r="AY20" s="9">
        <v>0</v>
      </c>
      <c r="AZ20" s="21">
        <v>60</v>
      </c>
      <c r="BA20" s="33">
        <v>0</v>
      </c>
      <c r="BB20" s="17">
        <v>0</v>
      </c>
      <c r="BC20" s="25">
        <v>370</v>
      </c>
      <c r="BD20" s="25">
        <v>50</v>
      </c>
      <c r="BE20" s="17">
        <v>0</v>
      </c>
      <c r="BF20" s="17">
        <v>0</v>
      </c>
      <c r="BG20" s="31">
        <v>0</v>
      </c>
      <c r="BH20" s="34">
        <f t="shared" si="0"/>
        <v>13697</v>
      </c>
      <c r="BI20" s="50">
        <f t="shared" si="5"/>
        <v>51499</v>
      </c>
      <c r="BJ20" s="6">
        <v>0</v>
      </c>
    </row>
    <row r="21" spans="1:62" ht="18.75">
      <c r="A21" s="35" t="s">
        <v>99</v>
      </c>
      <c r="B21" s="27">
        <v>58062</v>
      </c>
      <c r="C21" s="28" t="s">
        <v>113</v>
      </c>
      <c r="D21" s="29" t="s">
        <v>94</v>
      </c>
      <c r="E21" s="25">
        <v>6</v>
      </c>
      <c r="F21" s="25">
        <v>1</v>
      </c>
      <c r="G21" s="25">
        <v>1</v>
      </c>
      <c r="H21" s="25">
        <v>30</v>
      </c>
      <c r="I21" s="25">
        <v>43600</v>
      </c>
      <c r="J21" s="25">
        <v>0</v>
      </c>
      <c r="K21" s="30">
        <f t="shared" si="1"/>
        <v>14824</v>
      </c>
      <c r="L21" s="31">
        <v>1800</v>
      </c>
      <c r="M21" s="32">
        <f t="shared" si="2"/>
        <v>612</v>
      </c>
      <c r="N21" s="18">
        <f aca="true" t="shared" si="10" ref="N21:N29">I21*0.09</f>
        <v>3924</v>
      </c>
      <c r="O21" s="8">
        <f t="shared" si="8"/>
        <v>8179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48">
        <f t="shared" si="3"/>
        <v>72939</v>
      </c>
      <c r="AD21" s="9">
        <v>2000</v>
      </c>
      <c r="AE21" s="9">
        <v>0</v>
      </c>
      <c r="AF21" s="9">
        <v>0</v>
      </c>
      <c r="AG21" s="9">
        <v>0</v>
      </c>
      <c r="AH21" s="10">
        <f t="shared" si="9"/>
        <v>5842</v>
      </c>
      <c r="AI21" s="10">
        <f t="shared" si="4"/>
        <v>8179</v>
      </c>
      <c r="AJ21" s="31">
        <v>0</v>
      </c>
      <c r="AK21" s="25">
        <v>0</v>
      </c>
      <c r="AL21" s="25">
        <v>0</v>
      </c>
      <c r="AM21" s="25">
        <v>0</v>
      </c>
      <c r="AN21" s="25">
        <v>0</v>
      </c>
      <c r="AO21" s="9">
        <v>0</v>
      </c>
      <c r="AP21" s="9">
        <v>0</v>
      </c>
      <c r="AQ21" s="12">
        <v>0</v>
      </c>
      <c r="AR21" s="12">
        <v>0</v>
      </c>
      <c r="AS21" s="13" t="s">
        <v>78</v>
      </c>
      <c r="AT21" s="12">
        <v>0</v>
      </c>
      <c r="AU21" s="12">
        <v>0</v>
      </c>
      <c r="AV21" s="12">
        <v>0</v>
      </c>
      <c r="AW21" s="9">
        <v>0</v>
      </c>
      <c r="AX21" s="9">
        <v>0</v>
      </c>
      <c r="AY21" s="9">
        <v>0</v>
      </c>
      <c r="AZ21" s="21">
        <v>60</v>
      </c>
      <c r="BA21" s="33">
        <v>0</v>
      </c>
      <c r="BB21" s="17">
        <v>0</v>
      </c>
      <c r="BC21" s="25">
        <v>0</v>
      </c>
      <c r="BD21" s="25">
        <v>0</v>
      </c>
      <c r="BE21" s="17">
        <v>0</v>
      </c>
      <c r="BF21" s="17">
        <v>0</v>
      </c>
      <c r="BG21" s="31">
        <v>0</v>
      </c>
      <c r="BH21" s="34">
        <f>SUM(AD21:BG21)</f>
        <v>16081</v>
      </c>
      <c r="BI21" s="50">
        <f>SUM(AC21-BH21)</f>
        <v>56858</v>
      </c>
      <c r="BJ21" s="6">
        <v>0</v>
      </c>
    </row>
    <row r="22" spans="1:62" ht="18.75">
      <c r="A22" s="26" t="s">
        <v>100</v>
      </c>
      <c r="B22" s="14">
        <v>57766</v>
      </c>
      <c r="C22" s="19" t="s">
        <v>101</v>
      </c>
      <c r="D22" s="16" t="s">
        <v>102</v>
      </c>
      <c r="E22" s="25">
        <v>6</v>
      </c>
      <c r="F22" s="25">
        <v>1</v>
      </c>
      <c r="G22" s="25">
        <v>1</v>
      </c>
      <c r="H22" s="25">
        <v>30</v>
      </c>
      <c r="I22" s="9">
        <v>43600</v>
      </c>
      <c r="J22" s="17">
        <v>0</v>
      </c>
      <c r="K22" s="30">
        <f t="shared" si="1"/>
        <v>14824</v>
      </c>
      <c r="L22" s="31">
        <v>3600</v>
      </c>
      <c r="M22" s="32">
        <f t="shared" si="2"/>
        <v>1224</v>
      </c>
      <c r="N22" s="18">
        <f t="shared" si="10"/>
        <v>3924</v>
      </c>
      <c r="O22" s="8">
        <f t="shared" si="8"/>
        <v>8179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48">
        <f t="shared" si="3"/>
        <v>75351</v>
      </c>
      <c r="AD22" s="9">
        <v>0</v>
      </c>
      <c r="AE22" s="9">
        <v>0</v>
      </c>
      <c r="AF22" s="9">
        <v>0</v>
      </c>
      <c r="AG22" s="9">
        <v>0</v>
      </c>
      <c r="AH22" s="10">
        <f t="shared" si="9"/>
        <v>5842</v>
      </c>
      <c r="AI22" s="10">
        <f t="shared" si="4"/>
        <v>8179</v>
      </c>
      <c r="AJ22" s="11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2">
        <v>0</v>
      </c>
      <c r="AR22" s="12">
        <v>0</v>
      </c>
      <c r="AS22" s="13">
        <v>0</v>
      </c>
      <c r="AT22" s="12">
        <v>0</v>
      </c>
      <c r="AU22" s="12">
        <v>0</v>
      </c>
      <c r="AV22" s="12">
        <v>0</v>
      </c>
      <c r="AW22" s="9">
        <v>0</v>
      </c>
      <c r="AX22" s="9">
        <v>0</v>
      </c>
      <c r="AY22" s="9">
        <v>0</v>
      </c>
      <c r="AZ22" s="21">
        <v>60</v>
      </c>
      <c r="BA22" s="33">
        <v>0</v>
      </c>
      <c r="BB22" s="17">
        <v>0</v>
      </c>
      <c r="BC22" s="25">
        <v>0</v>
      </c>
      <c r="BD22" s="25">
        <v>0</v>
      </c>
      <c r="BE22" s="25">
        <v>0</v>
      </c>
      <c r="BF22" s="17">
        <v>0</v>
      </c>
      <c r="BG22" s="31">
        <v>0</v>
      </c>
      <c r="BH22" s="34">
        <f t="shared" si="0"/>
        <v>14081</v>
      </c>
      <c r="BI22" s="50">
        <f t="shared" si="5"/>
        <v>61270</v>
      </c>
      <c r="BJ22" s="6">
        <v>0</v>
      </c>
    </row>
    <row r="23" spans="1:62" ht="18.75">
      <c r="A23" s="35" t="s">
        <v>103</v>
      </c>
      <c r="B23" s="27">
        <v>69271</v>
      </c>
      <c r="C23" s="28" t="s">
        <v>123</v>
      </c>
      <c r="D23" s="16" t="s">
        <v>94</v>
      </c>
      <c r="E23" s="25">
        <v>6</v>
      </c>
      <c r="F23" s="25">
        <v>1</v>
      </c>
      <c r="G23" s="25">
        <v>1</v>
      </c>
      <c r="H23" s="25">
        <v>30</v>
      </c>
      <c r="I23" s="25">
        <v>41100</v>
      </c>
      <c r="J23" s="17">
        <v>0</v>
      </c>
      <c r="K23" s="30">
        <f t="shared" si="1"/>
        <v>13974</v>
      </c>
      <c r="L23" s="11">
        <v>1800</v>
      </c>
      <c r="M23" s="32">
        <f t="shared" si="2"/>
        <v>612</v>
      </c>
      <c r="N23" s="18">
        <f t="shared" si="10"/>
        <v>3699</v>
      </c>
      <c r="O23" s="8">
        <f t="shared" si="8"/>
        <v>7710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48">
        <f t="shared" si="3"/>
        <v>68895</v>
      </c>
      <c r="AD23" s="9">
        <v>0</v>
      </c>
      <c r="AE23" s="9">
        <v>0</v>
      </c>
      <c r="AF23" s="9">
        <v>0</v>
      </c>
      <c r="AG23" s="9">
        <v>0</v>
      </c>
      <c r="AH23" s="10">
        <f t="shared" si="9"/>
        <v>5507</v>
      </c>
      <c r="AI23" s="10">
        <f t="shared" si="4"/>
        <v>7710</v>
      </c>
      <c r="AJ23" s="11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2">
        <v>0</v>
      </c>
      <c r="AR23" s="12">
        <v>0</v>
      </c>
      <c r="AS23" s="13" t="s">
        <v>78</v>
      </c>
      <c r="AT23" s="12">
        <v>0</v>
      </c>
      <c r="AU23" s="12">
        <v>0</v>
      </c>
      <c r="AV23" s="12">
        <v>0</v>
      </c>
      <c r="AW23" s="9">
        <v>0</v>
      </c>
      <c r="AX23" s="9">
        <v>0</v>
      </c>
      <c r="AY23" s="9">
        <v>0</v>
      </c>
      <c r="AZ23" s="21">
        <v>60</v>
      </c>
      <c r="BA23" s="33">
        <v>0</v>
      </c>
      <c r="BB23" s="17">
        <v>0</v>
      </c>
      <c r="BC23" s="25">
        <v>0</v>
      </c>
      <c r="BD23" s="25">
        <v>0</v>
      </c>
      <c r="BE23" s="17">
        <v>0</v>
      </c>
      <c r="BF23" s="17">
        <v>0</v>
      </c>
      <c r="BG23" s="31">
        <v>0</v>
      </c>
      <c r="BH23" s="34">
        <f t="shared" si="0"/>
        <v>13277</v>
      </c>
      <c r="BI23" s="50">
        <f t="shared" si="5"/>
        <v>55618</v>
      </c>
      <c r="BJ23" s="6">
        <v>0</v>
      </c>
    </row>
    <row r="24" spans="1:62" ht="18.75">
      <c r="A24" s="26" t="s">
        <v>105</v>
      </c>
      <c r="B24" s="27">
        <v>70059</v>
      </c>
      <c r="C24" s="28" t="s">
        <v>124</v>
      </c>
      <c r="D24" s="16" t="s">
        <v>94</v>
      </c>
      <c r="E24" s="25">
        <v>6</v>
      </c>
      <c r="F24" s="25">
        <v>1</v>
      </c>
      <c r="G24" s="25">
        <v>1</v>
      </c>
      <c r="H24" s="25">
        <v>30</v>
      </c>
      <c r="I24" s="25">
        <v>41100</v>
      </c>
      <c r="J24" s="17">
        <v>0</v>
      </c>
      <c r="K24" s="30">
        <f t="shared" si="1"/>
        <v>13974</v>
      </c>
      <c r="L24" s="11">
        <v>1800</v>
      </c>
      <c r="M24" s="32">
        <f t="shared" si="2"/>
        <v>612</v>
      </c>
      <c r="N24" s="18">
        <f t="shared" si="10"/>
        <v>3699</v>
      </c>
      <c r="O24" s="8">
        <f t="shared" si="8"/>
        <v>7710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48">
        <f t="shared" si="3"/>
        <v>68895</v>
      </c>
      <c r="AD24" s="9">
        <v>0</v>
      </c>
      <c r="AE24" s="9">
        <v>0</v>
      </c>
      <c r="AF24" s="9">
        <v>0</v>
      </c>
      <c r="AG24" s="9">
        <v>0</v>
      </c>
      <c r="AH24" s="10">
        <f t="shared" si="9"/>
        <v>5507</v>
      </c>
      <c r="AI24" s="10">
        <f t="shared" si="4"/>
        <v>7710</v>
      </c>
      <c r="AJ24" s="11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2">
        <v>0</v>
      </c>
      <c r="AR24" s="12">
        <v>0</v>
      </c>
      <c r="AS24" s="13" t="s">
        <v>78</v>
      </c>
      <c r="AT24" s="12">
        <v>0</v>
      </c>
      <c r="AU24" s="12">
        <v>0</v>
      </c>
      <c r="AV24" s="12">
        <v>0</v>
      </c>
      <c r="AW24" s="9">
        <v>0</v>
      </c>
      <c r="AX24" s="9">
        <v>0</v>
      </c>
      <c r="AY24" s="9">
        <v>0</v>
      </c>
      <c r="AZ24" s="21">
        <v>60</v>
      </c>
      <c r="BA24" s="33">
        <v>0</v>
      </c>
      <c r="BB24" s="17">
        <v>0</v>
      </c>
      <c r="BC24" s="25">
        <v>0</v>
      </c>
      <c r="BD24" s="25">
        <v>0</v>
      </c>
      <c r="BE24" s="17">
        <v>0</v>
      </c>
      <c r="BF24" s="17">
        <v>0</v>
      </c>
      <c r="BG24" s="31">
        <v>0</v>
      </c>
      <c r="BH24" s="34">
        <f t="shared" si="0"/>
        <v>13277</v>
      </c>
      <c r="BI24" s="50">
        <f t="shared" si="5"/>
        <v>55618</v>
      </c>
      <c r="BJ24" s="6">
        <v>0</v>
      </c>
    </row>
    <row r="25" spans="1:62" ht="18.75">
      <c r="A25" s="35" t="s">
        <v>107</v>
      </c>
      <c r="B25" s="27">
        <v>73712</v>
      </c>
      <c r="C25" s="28" t="s">
        <v>125</v>
      </c>
      <c r="D25" s="16" t="s">
        <v>94</v>
      </c>
      <c r="E25" s="25">
        <v>6</v>
      </c>
      <c r="F25" s="25">
        <v>1</v>
      </c>
      <c r="G25" s="25">
        <v>1</v>
      </c>
      <c r="H25" s="25">
        <v>30</v>
      </c>
      <c r="I25" s="25">
        <v>39900</v>
      </c>
      <c r="J25" s="17">
        <v>0</v>
      </c>
      <c r="K25" s="30">
        <f t="shared" si="1"/>
        <v>13566</v>
      </c>
      <c r="L25" s="11">
        <v>1800</v>
      </c>
      <c r="M25" s="32">
        <f t="shared" si="2"/>
        <v>612</v>
      </c>
      <c r="N25" s="18">
        <f t="shared" si="10"/>
        <v>3591</v>
      </c>
      <c r="O25" s="8">
        <f t="shared" si="8"/>
        <v>7485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48">
        <f t="shared" si="3"/>
        <v>66954</v>
      </c>
      <c r="AD25" s="9">
        <v>2000</v>
      </c>
      <c r="AE25" s="9">
        <v>0</v>
      </c>
      <c r="AF25" s="9">
        <v>0</v>
      </c>
      <c r="AG25" s="9">
        <v>0</v>
      </c>
      <c r="AH25" s="10">
        <f t="shared" si="9"/>
        <v>5347</v>
      </c>
      <c r="AI25" s="10">
        <f t="shared" si="4"/>
        <v>7485</v>
      </c>
      <c r="AJ25" s="11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2">
        <v>0</v>
      </c>
      <c r="AR25" s="12">
        <v>0</v>
      </c>
      <c r="AS25" s="13" t="s">
        <v>78</v>
      </c>
      <c r="AT25" s="12">
        <v>0</v>
      </c>
      <c r="AU25" s="12">
        <v>0</v>
      </c>
      <c r="AV25" s="12">
        <v>0</v>
      </c>
      <c r="AW25" s="9">
        <v>0</v>
      </c>
      <c r="AX25" s="9">
        <v>0</v>
      </c>
      <c r="AY25" s="9">
        <v>0</v>
      </c>
      <c r="AZ25" s="21">
        <v>60</v>
      </c>
      <c r="BA25" s="33">
        <v>0</v>
      </c>
      <c r="BB25" s="17">
        <v>0</v>
      </c>
      <c r="BC25" s="25">
        <v>0</v>
      </c>
      <c r="BD25" s="25">
        <v>0</v>
      </c>
      <c r="BE25" s="17">
        <v>0</v>
      </c>
      <c r="BF25" s="17">
        <v>0</v>
      </c>
      <c r="BG25" s="31">
        <v>0</v>
      </c>
      <c r="BH25" s="34">
        <f t="shared" si="0"/>
        <v>14892</v>
      </c>
      <c r="BI25" s="50">
        <f t="shared" si="5"/>
        <v>52062</v>
      </c>
      <c r="BJ25" s="6">
        <v>0</v>
      </c>
    </row>
    <row r="26" spans="1:62" ht="18.75">
      <c r="A26" s="26" t="s">
        <v>114</v>
      </c>
      <c r="B26" s="27">
        <v>83209</v>
      </c>
      <c r="C26" s="28" t="s">
        <v>127</v>
      </c>
      <c r="D26" s="16" t="s">
        <v>94</v>
      </c>
      <c r="E26" s="25">
        <v>6</v>
      </c>
      <c r="F26" s="25">
        <v>1</v>
      </c>
      <c r="G26" s="25">
        <v>1</v>
      </c>
      <c r="H26" s="25">
        <v>30</v>
      </c>
      <c r="I26" s="25">
        <v>37600</v>
      </c>
      <c r="J26" s="17">
        <v>0</v>
      </c>
      <c r="K26" s="30">
        <f t="shared" si="1"/>
        <v>12784</v>
      </c>
      <c r="L26" s="11">
        <v>1800</v>
      </c>
      <c r="M26" s="32">
        <f t="shared" si="2"/>
        <v>612</v>
      </c>
      <c r="N26" s="18">
        <f t="shared" si="10"/>
        <v>3384</v>
      </c>
      <c r="O26" s="8">
        <f t="shared" si="8"/>
        <v>7054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48">
        <f t="shared" si="3"/>
        <v>63234</v>
      </c>
      <c r="AD26" s="9">
        <v>0</v>
      </c>
      <c r="AE26" s="9">
        <v>0</v>
      </c>
      <c r="AF26" s="9">
        <v>0</v>
      </c>
      <c r="AG26" s="9">
        <v>0</v>
      </c>
      <c r="AH26" s="10">
        <f t="shared" si="9"/>
        <v>5038</v>
      </c>
      <c r="AI26" s="10">
        <f t="shared" si="4"/>
        <v>7054</v>
      </c>
      <c r="AJ26" s="11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2">
        <v>0</v>
      </c>
      <c r="AR26" s="12">
        <v>0</v>
      </c>
      <c r="AS26" s="13" t="s">
        <v>78</v>
      </c>
      <c r="AT26" s="12">
        <v>0</v>
      </c>
      <c r="AU26" s="12">
        <v>0</v>
      </c>
      <c r="AV26" s="12">
        <v>0</v>
      </c>
      <c r="AW26" s="9">
        <v>0</v>
      </c>
      <c r="AX26" s="9">
        <v>0</v>
      </c>
      <c r="AY26" s="9">
        <v>0</v>
      </c>
      <c r="AZ26" s="21">
        <v>60</v>
      </c>
      <c r="BA26" s="33">
        <v>0</v>
      </c>
      <c r="BB26" s="17">
        <v>0</v>
      </c>
      <c r="BC26" s="25">
        <v>0</v>
      </c>
      <c r="BD26" s="25">
        <v>0</v>
      </c>
      <c r="BE26" s="17">
        <v>0</v>
      </c>
      <c r="BF26" s="17">
        <v>0</v>
      </c>
      <c r="BG26" s="31">
        <v>0</v>
      </c>
      <c r="BH26" s="34">
        <f t="shared" si="0"/>
        <v>12152</v>
      </c>
      <c r="BI26" s="50">
        <f t="shared" si="5"/>
        <v>51082</v>
      </c>
      <c r="BJ26" s="6">
        <v>0</v>
      </c>
    </row>
    <row r="27" spans="1:62" ht="18.75">
      <c r="A27" s="35" t="s">
        <v>126</v>
      </c>
      <c r="B27" s="27">
        <v>79495</v>
      </c>
      <c r="C27" s="28" t="s">
        <v>128</v>
      </c>
      <c r="D27" s="16" t="s">
        <v>94</v>
      </c>
      <c r="E27" s="25">
        <v>6</v>
      </c>
      <c r="F27" s="25">
        <v>1</v>
      </c>
      <c r="G27" s="25">
        <v>1</v>
      </c>
      <c r="H27" s="25">
        <v>30</v>
      </c>
      <c r="I27" s="25">
        <v>38700</v>
      </c>
      <c r="J27" s="17">
        <v>0</v>
      </c>
      <c r="K27" s="30">
        <f t="shared" si="1"/>
        <v>13158</v>
      </c>
      <c r="L27" s="11">
        <v>1800</v>
      </c>
      <c r="M27" s="32">
        <f t="shared" si="2"/>
        <v>612</v>
      </c>
      <c r="N27" s="18">
        <f t="shared" si="10"/>
        <v>3483</v>
      </c>
      <c r="O27" s="8">
        <f t="shared" si="8"/>
        <v>7260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48">
        <f t="shared" si="3"/>
        <v>65013</v>
      </c>
      <c r="AD27" s="9">
        <v>0</v>
      </c>
      <c r="AE27" s="9">
        <v>0</v>
      </c>
      <c r="AF27" s="9">
        <v>0</v>
      </c>
      <c r="AG27" s="9">
        <v>0</v>
      </c>
      <c r="AH27" s="10">
        <f t="shared" si="9"/>
        <v>5186</v>
      </c>
      <c r="AI27" s="10">
        <f t="shared" si="4"/>
        <v>7260</v>
      </c>
      <c r="AJ27" s="11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2">
        <v>0</v>
      </c>
      <c r="AR27" s="12">
        <v>0</v>
      </c>
      <c r="AS27" s="13" t="s">
        <v>78</v>
      </c>
      <c r="AT27" s="12">
        <v>0</v>
      </c>
      <c r="AU27" s="12">
        <v>0</v>
      </c>
      <c r="AV27" s="12">
        <v>0</v>
      </c>
      <c r="AW27" s="9">
        <v>0</v>
      </c>
      <c r="AX27" s="9">
        <v>0</v>
      </c>
      <c r="AY27" s="9">
        <v>0</v>
      </c>
      <c r="AZ27" s="21">
        <v>60</v>
      </c>
      <c r="BA27" s="33">
        <v>0</v>
      </c>
      <c r="BB27" s="17">
        <v>0</v>
      </c>
      <c r="BC27" s="25">
        <v>0</v>
      </c>
      <c r="BD27" s="25">
        <v>0</v>
      </c>
      <c r="BE27" s="17">
        <v>0</v>
      </c>
      <c r="BF27" s="17">
        <v>0</v>
      </c>
      <c r="BG27" s="31">
        <v>0</v>
      </c>
      <c r="BH27" s="34">
        <f t="shared" si="0"/>
        <v>12506</v>
      </c>
      <c r="BI27" s="50">
        <f t="shared" si="5"/>
        <v>52507</v>
      </c>
      <c r="BJ27" s="6">
        <v>0</v>
      </c>
    </row>
    <row r="28" spans="1:62" ht="18.75">
      <c r="A28" s="35">
        <v>27</v>
      </c>
      <c r="B28" s="27">
        <v>63015</v>
      </c>
      <c r="C28" s="28" t="s">
        <v>130</v>
      </c>
      <c r="D28" s="16" t="s">
        <v>94</v>
      </c>
      <c r="E28" s="25">
        <v>6</v>
      </c>
      <c r="F28" s="25">
        <v>1</v>
      </c>
      <c r="G28" s="25">
        <v>1</v>
      </c>
      <c r="H28" s="25">
        <v>30</v>
      </c>
      <c r="I28" s="25">
        <v>41100</v>
      </c>
      <c r="J28" s="17">
        <v>0</v>
      </c>
      <c r="K28" s="30">
        <f t="shared" si="1"/>
        <v>13974</v>
      </c>
      <c r="L28" s="31">
        <v>1800</v>
      </c>
      <c r="M28" s="32">
        <f t="shared" si="2"/>
        <v>612</v>
      </c>
      <c r="N28" s="18">
        <f t="shared" si="10"/>
        <v>3699</v>
      </c>
      <c r="O28" s="8">
        <f t="shared" si="8"/>
        <v>7710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48">
        <f t="shared" si="3"/>
        <v>68895</v>
      </c>
      <c r="AD28" s="9">
        <v>2000</v>
      </c>
      <c r="AE28" s="9">
        <v>0</v>
      </c>
      <c r="AF28" s="9">
        <v>0</v>
      </c>
      <c r="AG28" s="9">
        <v>0</v>
      </c>
      <c r="AH28" s="10">
        <f t="shared" si="9"/>
        <v>5507</v>
      </c>
      <c r="AI28" s="10">
        <f t="shared" si="4"/>
        <v>7710</v>
      </c>
      <c r="AJ28" s="11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2">
        <v>0</v>
      </c>
      <c r="AR28" s="12">
        <v>0</v>
      </c>
      <c r="AS28" s="13" t="s">
        <v>78</v>
      </c>
      <c r="AT28" s="12">
        <v>0</v>
      </c>
      <c r="AU28" s="12">
        <v>0</v>
      </c>
      <c r="AV28" s="12">
        <v>0</v>
      </c>
      <c r="AW28" s="9">
        <v>0</v>
      </c>
      <c r="AX28" s="9">
        <v>0</v>
      </c>
      <c r="AY28" s="9">
        <v>0</v>
      </c>
      <c r="AZ28" s="21">
        <v>60</v>
      </c>
      <c r="BA28" s="33">
        <v>0</v>
      </c>
      <c r="BB28" s="17">
        <v>0</v>
      </c>
      <c r="BC28" s="25">
        <v>0</v>
      </c>
      <c r="BD28" s="25">
        <v>0</v>
      </c>
      <c r="BE28" s="17">
        <v>0</v>
      </c>
      <c r="BF28" s="17">
        <v>0</v>
      </c>
      <c r="BG28" s="31">
        <v>0</v>
      </c>
      <c r="BH28" s="34">
        <f>SUM(AD28:BG28)</f>
        <v>15277</v>
      </c>
      <c r="BI28" s="50">
        <f>SUM(AC28-BH28)</f>
        <v>53618</v>
      </c>
      <c r="BJ28" s="6">
        <v>0</v>
      </c>
    </row>
    <row r="29" spans="1:62" ht="18.75">
      <c r="A29" s="35">
        <v>28</v>
      </c>
      <c r="B29" s="27">
        <v>100182</v>
      </c>
      <c r="C29" s="28" t="s">
        <v>131</v>
      </c>
      <c r="D29" s="16" t="s">
        <v>132</v>
      </c>
      <c r="E29" s="25">
        <v>2</v>
      </c>
      <c r="F29" s="25">
        <v>1</v>
      </c>
      <c r="G29" s="25">
        <v>1</v>
      </c>
      <c r="H29" s="25">
        <v>30</v>
      </c>
      <c r="I29" s="25">
        <v>19900</v>
      </c>
      <c r="J29" s="17">
        <v>0</v>
      </c>
      <c r="K29" s="30">
        <f t="shared" si="1"/>
        <v>6766</v>
      </c>
      <c r="L29" s="31">
        <v>900</v>
      </c>
      <c r="M29" s="32">
        <f t="shared" si="2"/>
        <v>306</v>
      </c>
      <c r="N29" s="18">
        <f t="shared" si="10"/>
        <v>1791</v>
      </c>
      <c r="O29" s="8">
        <f t="shared" si="8"/>
        <v>3733</v>
      </c>
      <c r="P29" s="9">
        <v>0</v>
      </c>
      <c r="Q29" s="9">
        <v>700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48">
        <f t="shared" si="3"/>
        <v>34096</v>
      </c>
      <c r="AD29" s="9">
        <v>0</v>
      </c>
      <c r="AE29" s="9">
        <v>0</v>
      </c>
      <c r="AF29" s="9">
        <v>0</v>
      </c>
      <c r="AG29" s="9">
        <v>0</v>
      </c>
      <c r="AH29" s="10">
        <f t="shared" si="9"/>
        <v>2667</v>
      </c>
      <c r="AI29" s="10">
        <f t="shared" si="4"/>
        <v>3733</v>
      </c>
      <c r="AJ29" s="11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2">
        <v>0</v>
      </c>
      <c r="AR29" s="12">
        <v>0</v>
      </c>
      <c r="AS29" s="13" t="s">
        <v>78</v>
      </c>
      <c r="AT29" s="12">
        <v>0</v>
      </c>
      <c r="AU29" s="12">
        <v>0</v>
      </c>
      <c r="AV29" s="12">
        <v>0</v>
      </c>
      <c r="AW29" s="9">
        <v>0</v>
      </c>
      <c r="AX29" s="9">
        <v>0</v>
      </c>
      <c r="AY29" s="9">
        <v>0</v>
      </c>
      <c r="AZ29" s="47">
        <v>10</v>
      </c>
      <c r="BA29" s="33">
        <v>0</v>
      </c>
      <c r="BB29" s="17">
        <v>0</v>
      </c>
      <c r="BC29" s="25">
        <v>0</v>
      </c>
      <c r="BD29" s="25">
        <v>0</v>
      </c>
      <c r="BE29" s="25">
        <v>0</v>
      </c>
      <c r="BF29" s="17">
        <v>0</v>
      </c>
      <c r="BG29" s="31">
        <v>0</v>
      </c>
      <c r="BH29" s="34">
        <f>SUM(AD29:BG29)</f>
        <v>6410</v>
      </c>
      <c r="BI29" s="50">
        <f>SUM(AC29-BH29)</f>
        <v>27686</v>
      </c>
      <c r="BJ29" s="6">
        <v>0</v>
      </c>
    </row>
    <row r="30" spans="1:62" ht="18.75">
      <c r="A30" s="35">
        <v>29</v>
      </c>
      <c r="B30" s="14">
        <v>33118</v>
      </c>
      <c r="C30" s="28" t="s">
        <v>106</v>
      </c>
      <c r="D30" s="29" t="s">
        <v>104</v>
      </c>
      <c r="E30" s="25">
        <v>4</v>
      </c>
      <c r="F30" s="25">
        <v>1</v>
      </c>
      <c r="G30" s="25">
        <v>1</v>
      </c>
      <c r="H30" s="25">
        <v>30</v>
      </c>
      <c r="I30" s="25">
        <v>39800</v>
      </c>
      <c r="J30" s="17">
        <v>0</v>
      </c>
      <c r="K30" s="30">
        <f t="shared" si="1"/>
        <v>13532</v>
      </c>
      <c r="L30" s="31">
        <v>1800</v>
      </c>
      <c r="M30" s="32">
        <f t="shared" si="2"/>
        <v>612</v>
      </c>
      <c r="N30" s="18">
        <v>0</v>
      </c>
      <c r="O30" s="8">
        <v>0</v>
      </c>
      <c r="P30" s="11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25">
        <v>0</v>
      </c>
      <c r="AC30" s="48">
        <f t="shared" si="3"/>
        <v>55744</v>
      </c>
      <c r="AD30" s="9">
        <v>0</v>
      </c>
      <c r="AE30" s="9">
        <v>0</v>
      </c>
      <c r="AF30" s="9">
        <v>0</v>
      </c>
      <c r="AG30" s="9">
        <v>0</v>
      </c>
      <c r="AH30" s="10">
        <f>O30</f>
        <v>0</v>
      </c>
      <c r="AI30" s="10">
        <f t="shared" si="4"/>
        <v>0</v>
      </c>
      <c r="AJ30" s="11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37">
        <v>16000</v>
      </c>
      <c r="AR30" s="12">
        <v>0</v>
      </c>
      <c r="AS30" s="24" t="s">
        <v>78</v>
      </c>
      <c r="AT30" s="12">
        <v>0</v>
      </c>
      <c r="AU30" s="12">
        <v>0</v>
      </c>
      <c r="AV30" s="12">
        <v>0</v>
      </c>
      <c r="AW30" s="9">
        <v>0</v>
      </c>
      <c r="AX30" s="9">
        <v>0</v>
      </c>
      <c r="AY30" s="9">
        <v>0</v>
      </c>
      <c r="AZ30" s="21">
        <v>30</v>
      </c>
      <c r="BA30" s="33">
        <v>0</v>
      </c>
      <c r="BB30" s="17">
        <v>0</v>
      </c>
      <c r="BC30" s="25">
        <v>370</v>
      </c>
      <c r="BD30" s="25">
        <v>50</v>
      </c>
      <c r="BE30" s="31">
        <v>0</v>
      </c>
      <c r="BF30" s="25">
        <v>0</v>
      </c>
      <c r="BG30" s="31">
        <v>0</v>
      </c>
      <c r="BH30" s="34">
        <f t="shared" si="0"/>
        <v>16450</v>
      </c>
      <c r="BI30" s="50">
        <f t="shared" si="5"/>
        <v>39294</v>
      </c>
      <c r="BJ30" s="6">
        <v>0</v>
      </c>
    </row>
    <row r="31" spans="1:62" ht="18.75">
      <c r="A31" s="26">
        <v>30</v>
      </c>
      <c r="B31" s="14">
        <v>33062</v>
      </c>
      <c r="C31" s="19" t="s">
        <v>108</v>
      </c>
      <c r="D31" s="16" t="s">
        <v>104</v>
      </c>
      <c r="E31" s="25">
        <v>3</v>
      </c>
      <c r="F31" s="25">
        <v>1</v>
      </c>
      <c r="G31" s="25">
        <v>1</v>
      </c>
      <c r="H31" s="25">
        <v>30</v>
      </c>
      <c r="I31" s="9">
        <v>38300</v>
      </c>
      <c r="J31" s="17">
        <v>0</v>
      </c>
      <c r="K31" s="30">
        <f t="shared" si="1"/>
        <v>13022</v>
      </c>
      <c r="L31" s="37">
        <v>1800</v>
      </c>
      <c r="M31" s="32">
        <f t="shared" si="2"/>
        <v>612</v>
      </c>
      <c r="N31" s="18">
        <f>I31*0.09</f>
        <v>3447</v>
      </c>
      <c r="O31" s="8">
        <v>0</v>
      </c>
      <c r="P31" s="11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25">
        <v>0</v>
      </c>
      <c r="AC31" s="48">
        <f t="shared" si="3"/>
        <v>57181</v>
      </c>
      <c r="AD31" s="9">
        <v>0</v>
      </c>
      <c r="AE31" s="9">
        <v>0</v>
      </c>
      <c r="AF31" s="9">
        <v>0</v>
      </c>
      <c r="AG31" s="9">
        <v>0</v>
      </c>
      <c r="AH31" s="10">
        <f>O31</f>
        <v>0</v>
      </c>
      <c r="AI31" s="10">
        <f t="shared" si="4"/>
        <v>0</v>
      </c>
      <c r="AJ31" s="11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37">
        <v>15000</v>
      </c>
      <c r="AR31" s="12">
        <v>0</v>
      </c>
      <c r="AS31" s="13" t="s">
        <v>78</v>
      </c>
      <c r="AT31" s="12">
        <v>0</v>
      </c>
      <c r="AU31" s="12">
        <v>0</v>
      </c>
      <c r="AV31" s="12">
        <v>0</v>
      </c>
      <c r="AW31" s="9">
        <v>0</v>
      </c>
      <c r="AX31" s="9">
        <v>0</v>
      </c>
      <c r="AY31" s="9">
        <v>0</v>
      </c>
      <c r="AZ31" s="21">
        <v>30</v>
      </c>
      <c r="BA31" s="33">
        <v>0</v>
      </c>
      <c r="BB31" s="17">
        <v>0</v>
      </c>
      <c r="BC31" s="25">
        <v>0</v>
      </c>
      <c r="BD31" s="25">
        <v>0</v>
      </c>
      <c r="BE31" s="25">
        <v>0</v>
      </c>
      <c r="BF31" s="17">
        <v>0</v>
      </c>
      <c r="BG31" s="31">
        <v>0</v>
      </c>
      <c r="BH31" s="34">
        <f t="shared" si="0"/>
        <v>15030</v>
      </c>
      <c r="BI31" s="50">
        <f t="shared" si="5"/>
        <v>42151</v>
      </c>
      <c r="BJ31" s="6">
        <v>0</v>
      </c>
    </row>
    <row r="32" spans="1:62" ht="18.75">
      <c r="A32" s="44"/>
      <c r="B32" s="44"/>
      <c r="C32" s="22"/>
      <c r="D32" s="22"/>
      <c r="E32" s="44"/>
      <c r="F32" s="45">
        <f>SUM(F2:F31)</f>
        <v>30</v>
      </c>
      <c r="G32" s="45">
        <f aca="true" t="shared" si="11" ref="G32:BJ32">SUM(G2:G31)</f>
        <v>30</v>
      </c>
      <c r="H32" s="45">
        <f t="shared" si="11"/>
        <v>900</v>
      </c>
      <c r="I32" s="45">
        <f t="shared" si="11"/>
        <v>1578569</v>
      </c>
      <c r="J32" s="45">
        <f t="shared" si="11"/>
        <v>0</v>
      </c>
      <c r="K32" s="45">
        <f t="shared" si="11"/>
        <v>536713</v>
      </c>
      <c r="L32" s="45">
        <f t="shared" si="11"/>
        <v>60300</v>
      </c>
      <c r="M32" s="45">
        <f t="shared" si="11"/>
        <v>20502</v>
      </c>
      <c r="N32" s="45">
        <f t="shared" si="11"/>
        <v>96939</v>
      </c>
      <c r="O32" s="45">
        <f t="shared" si="11"/>
        <v>222020</v>
      </c>
      <c r="P32" s="45">
        <f t="shared" si="11"/>
        <v>0</v>
      </c>
      <c r="Q32" s="45">
        <f t="shared" si="11"/>
        <v>700</v>
      </c>
      <c r="R32" s="45">
        <f t="shared" si="11"/>
        <v>0</v>
      </c>
      <c r="S32" s="45">
        <f t="shared" si="11"/>
        <v>0</v>
      </c>
      <c r="T32" s="45">
        <f t="shared" si="11"/>
        <v>0</v>
      </c>
      <c r="U32" s="45">
        <f t="shared" si="11"/>
        <v>0</v>
      </c>
      <c r="V32" s="45">
        <f t="shared" si="11"/>
        <v>0</v>
      </c>
      <c r="W32" s="45">
        <f t="shared" si="11"/>
        <v>0</v>
      </c>
      <c r="X32" s="45">
        <f t="shared" si="11"/>
        <v>0</v>
      </c>
      <c r="Y32" s="45">
        <f t="shared" si="11"/>
        <v>0</v>
      </c>
      <c r="Z32" s="45">
        <f t="shared" si="11"/>
        <v>0</v>
      </c>
      <c r="AA32" s="45">
        <f t="shared" si="11"/>
        <v>0</v>
      </c>
      <c r="AB32" s="45">
        <f t="shared" si="11"/>
        <v>0</v>
      </c>
      <c r="AC32" s="49">
        <f t="shared" si="11"/>
        <v>2515743</v>
      </c>
      <c r="AD32" s="45">
        <f t="shared" si="11"/>
        <v>117000</v>
      </c>
      <c r="AE32" s="45">
        <f t="shared" si="11"/>
        <v>0</v>
      </c>
      <c r="AF32" s="45">
        <f t="shared" si="11"/>
        <v>0</v>
      </c>
      <c r="AG32" s="45">
        <f t="shared" si="11"/>
        <v>0</v>
      </c>
      <c r="AH32" s="45">
        <f t="shared" si="11"/>
        <v>158588</v>
      </c>
      <c r="AI32" s="45">
        <f t="shared" si="11"/>
        <v>222020</v>
      </c>
      <c r="AJ32" s="45">
        <f t="shared" si="11"/>
        <v>0</v>
      </c>
      <c r="AK32" s="45">
        <f t="shared" si="11"/>
        <v>0</v>
      </c>
      <c r="AL32" s="45">
        <f t="shared" si="11"/>
        <v>0</v>
      </c>
      <c r="AM32" s="45">
        <f t="shared" si="11"/>
        <v>0</v>
      </c>
      <c r="AN32" s="45">
        <f t="shared" si="11"/>
        <v>0</v>
      </c>
      <c r="AO32" s="45">
        <f t="shared" si="11"/>
        <v>0</v>
      </c>
      <c r="AP32" s="45">
        <f t="shared" si="11"/>
        <v>0</v>
      </c>
      <c r="AQ32" s="45">
        <f t="shared" si="11"/>
        <v>118000</v>
      </c>
      <c r="AR32" s="45">
        <f t="shared" si="11"/>
        <v>0</v>
      </c>
      <c r="AS32" s="45">
        <f t="shared" si="11"/>
        <v>0</v>
      </c>
      <c r="AT32" s="45">
        <f t="shared" si="11"/>
        <v>0</v>
      </c>
      <c r="AU32" s="45">
        <f t="shared" si="11"/>
        <v>0</v>
      </c>
      <c r="AV32" s="45">
        <f t="shared" si="11"/>
        <v>0</v>
      </c>
      <c r="AW32" s="45">
        <f t="shared" si="11"/>
        <v>0</v>
      </c>
      <c r="AX32" s="45">
        <f t="shared" si="11"/>
        <v>0</v>
      </c>
      <c r="AY32" s="45">
        <f t="shared" si="11"/>
        <v>0</v>
      </c>
      <c r="AZ32" s="45">
        <f t="shared" si="11"/>
        <v>1750</v>
      </c>
      <c r="BA32" s="45">
        <f t="shared" si="11"/>
        <v>0</v>
      </c>
      <c r="BB32" s="45">
        <f t="shared" si="11"/>
        <v>0</v>
      </c>
      <c r="BC32" s="45">
        <f t="shared" si="11"/>
        <v>5120</v>
      </c>
      <c r="BD32" s="45">
        <f t="shared" si="11"/>
        <v>450</v>
      </c>
      <c r="BE32" s="45">
        <f t="shared" si="11"/>
        <v>0</v>
      </c>
      <c r="BF32" s="45">
        <f t="shared" si="11"/>
        <v>0</v>
      </c>
      <c r="BG32" s="45">
        <f t="shared" si="11"/>
        <v>0</v>
      </c>
      <c r="BH32" s="45">
        <f t="shared" si="11"/>
        <v>622928</v>
      </c>
      <c r="BI32" s="49">
        <f t="shared" si="11"/>
        <v>1892815</v>
      </c>
      <c r="BJ32" s="45">
        <f t="shared" si="11"/>
        <v>0</v>
      </c>
    </row>
  </sheetData>
  <sheetProtection password="CF7A" sheet="1"/>
  <printOptions/>
  <pageMargins left="0.17" right="0.15" top="0.3" bottom="0.16" header="0.31496062992126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2021-10-21T04:32:08Z</cp:lastPrinted>
  <dcterms:created xsi:type="dcterms:W3CDTF">2018-02-15T11:23:43Z</dcterms:created>
  <dcterms:modified xsi:type="dcterms:W3CDTF">2022-09-20T06:54:12Z</dcterms:modified>
  <cp:category/>
  <cp:version/>
  <cp:contentType/>
  <cp:contentStatus/>
</cp:coreProperties>
</file>